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2xmarketing.sharepoint.com/sites/2XCreativeBureau/Shared Documents/General/Creative Design/2X Creative Design Templates/2X/Others/50297 - Marketing Planning Workbook/"/>
    </mc:Choice>
  </mc:AlternateContent>
  <xr:revisionPtr revIDLastSave="0" documentId="8_{0B02AC73-E9A3-4C8F-A35D-B602C7FC4A7A}" xr6:coauthVersionLast="47" xr6:coauthVersionMax="47" xr10:uidLastSave="{00000000-0000-0000-0000-000000000000}"/>
  <bookViews>
    <workbookView xWindow="0" yWindow="1460" windowWidth="34560" windowHeight="19120" tabRatio="1000" firstSheet="12" activeTab="12" xr2:uid="{00000000-000D-0000-FFFF-FFFF00000000}"/>
  </bookViews>
  <sheets>
    <sheet name="In this planner" sheetId="1" r:id="rId1"/>
    <sheet name="High-level allocation guide" sheetId="19" r:id="rId2"/>
    <sheet name="Master budget overview" sheetId="11" r:id="rId3"/>
    <sheet name="Forecasted impact" sheetId="18" r:id="rId4"/>
    <sheet name="Personnel budget summary" sheetId="13" r:id="rId5"/>
    <sheet name="Non-personnel budget summary" sheetId="2" r:id="rId6"/>
    <sheet name="Product marketing budget" sheetId="3" r:id="rId7"/>
    <sheet name="MarTech budget" sheetId="4" r:id="rId8"/>
    <sheet name="Paid advertising budget" sheetId="5" r:id="rId9"/>
    <sheet name="Public relations budget" sheetId="6" r:id="rId10"/>
    <sheet name="Partnerships &amp; community budget" sheetId="14" r:id="rId11"/>
    <sheet name="Branding &amp; creative budget" sheetId="7" r:id="rId12"/>
    <sheet name="Annual user summit budget" sheetId="9" r:id="rId13"/>
  </sheets>
  <definedNames>
    <definedName name="_xlnm.Print_Area" localSheetId="1">'High-level allocation guide'!$A$4:$Y$9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9" l="1"/>
  <c r="F33" i="5"/>
  <c r="D37" i="4"/>
  <c r="D37" i="7"/>
  <c r="E37" i="7"/>
  <c r="F37" i="7"/>
  <c r="D31" i="9"/>
  <c r="E31" i="9"/>
  <c r="F31" i="9"/>
  <c r="F39" i="9"/>
  <c r="E39" i="9"/>
  <c r="D39" i="9"/>
  <c r="AP30" i="7"/>
  <c r="H9" i="18"/>
  <c r="I9" i="18"/>
  <c r="J9" i="18"/>
  <c r="K9" i="18"/>
  <c r="L9" i="18"/>
  <c r="C33" i="18"/>
  <c r="R51" i="18"/>
  <c r="R50" i="18"/>
  <c r="R48" i="18"/>
  <c r="C48" i="18"/>
  <c r="H21" i="11"/>
  <c r="E37" i="9"/>
  <c r="E36" i="9"/>
  <c r="E35" i="9"/>
  <c r="D38" i="9"/>
  <c r="D37" i="9"/>
  <c r="D36" i="9"/>
  <c r="D35" i="9"/>
  <c r="F15" i="9"/>
  <c r="AN10" i="7"/>
  <c r="AB30" i="7"/>
  <c r="AC30" i="7"/>
  <c r="T28" i="7"/>
  <c r="T29" i="7"/>
  <c r="T21" i="14"/>
  <c r="AB12" i="14"/>
  <c r="L18" i="14"/>
  <c r="J16" i="14"/>
  <c r="J17" i="14"/>
  <c r="J18" i="14"/>
  <c r="C35" i="6"/>
  <c r="C36" i="6"/>
  <c r="C37" i="6"/>
  <c r="C38" i="6"/>
  <c r="AE31" i="6"/>
  <c r="AF31" i="6"/>
  <c r="AN21" i="6"/>
  <c r="AC28" i="6"/>
  <c r="J31" i="6"/>
  <c r="K31" i="6"/>
  <c r="AM10" i="14"/>
  <c r="AK10" i="2"/>
  <c r="U16" i="2"/>
  <c r="U17" i="2" s="1"/>
  <c r="R16" i="2"/>
  <c r="R15" i="2"/>
  <c r="T15" i="2" s="1"/>
  <c r="R14" i="2"/>
  <c r="R13" i="2"/>
  <c r="R12" i="2"/>
  <c r="R11" i="2"/>
  <c r="R10" i="2"/>
  <c r="R17" i="2" s="1"/>
  <c r="M13" i="2"/>
  <c r="L10" i="2"/>
  <c r="L17" i="2" s="1"/>
  <c r="V17" i="2"/>
  <c r="Q17" i="2"/>
  <c r="P17" i="2"/>
  <c r="O17" i="2"/>
  <c r="N17" i="2"/>
  <c r="M17" i="2"/>
  <c r="H17" i="2"/>
  <c r="C17" i="2"/>
  <c r="C20" i="2" s="1"/>
  <c r="E17" i="2"/>
  <c r="C31" i="2"/>
  <c r="E31" i="2" s="1"/>
  <c r="D31" i="2"/>
  <c r="D32" i="3"/>
  <c r="D34" i="3" s="1"/>
  <c r="E34" i="3" s="1"/>
  <c r="D33" i="3"/>
  <c r="D43" i="4"/>
  <c r="C36" i="5"/>
  <c r="D36" i="5"/>
  <c r="D37" i="5"/>
  <c r="D38" i="5"/>
  <c r="D39" i="5"/>
  <c r="D38" i="6"/>
  <c r="D37" i="6"/>
  <c r="D36" i="6"/>
  <c r="Q25" i="13"/>
  <c r="D35" i="6"/>
  <c r="E38" i="6"/>
  <c r="AO19" i="6"/>
  <c r="AO16" i="6"/>
  <c r="AM20" i="6"/>
  <c r="AM21" i="6"/>
  <c r="AM22" i="6"/>
  <c r="AM24" i="6"/>
  <c r="AM25" i="6"/>
  <c r="AM26" i="6"/>
  <c r="AM28" i="6"/>
  <c r="AM29" i="6"/>
  <c r="AL20" i="6"/>
  <c r="AK28" i="6"/>
  <c r="AK29" i="6"/>
  <c r="AK30" i="6"/>
  <c r="AJ29" i="6"/>
  <c r="AJ30" i="6"/>
  <c r="AA29" i="6"/>
  <c r="AA26" i="6"/>
  <c r="AA25" i="6"/>
  <c r="AA24" i="6"/>
  <c r="AA22" i="6"/>
  <c r="AA21" i="6"/>
  <c r="AA20" i="6"/>
  <c r="AA19" i="6"/>
  <c r="AA17" i="6"/>
  <c r="AA16" i="6"/>
  <c r="AA15" i="6"/>
  <c r="AA14" i="6"/>
  <c r="AA12" i="6"/>
  <c r="AA11" i="6"/>
  <c r="AA10" i="6"/>
  <c r="R21" i="6"/>
  <c r="R30" i="6"/>
  <c r="R31" i="6" s="1"/>
  <c r="R29" i="6"/>
  <c r="R28" i="6"/>
  <c r="K10" i="6"/>
  <c r="I24" i="6"/>
  <c r="I22" i="6"/>
  <c r="I21" i="6"/>
  <c r="I20" i="6"/>
  <c r="I17" i="6"/>
  <c r="I16" i="6"/>
  <c r="I15" i="6"/>
  <c r="G33" i="18"/>
  <c r="H33" i="18"/>
  <c r="F33" i="18"/>
  <c r="I33" i="18"/>
  <c r="J33" i="18"/>
  <c r="K33" i="18"/>
  <c r="L33" i="18"/>
  <c r="M33" i="18"/>
  <c r="N33" i="18"/>
  <c r="O33" i="18"/>
  <c r="P33" i="18"/>
  <c r="P34" i="18"/>
  <c r="G50" i="18"/>
  <c r="P45" i="18"/>
  <c r="O44" i="18"/>
  <c r="N43" i="18"/>
  <c r="M42" i="18"/>
  <c r="L41" i="18"/>
  <c r="K40" i="18"/>
  <c r="J39" i="18"/>
  <c r="I38" i="18"/>
  <c r="H37" i="18"/>
  <c r="G36" i="18"/>
  <c r="F35" i="18"/>
  <c r="O28" i="18"/>
  <c r="N28" i="18"/>
  <c r="M28" i="18"/>
  <c r="L28" i="18"/>
  <c r="K28" i="18"/>
  <c r="J28" i="18"/>
  <c r="H28" i="18"/>
  <c r="G28" i="18"/>
  <c r="G27" i="18"/>
  <c r="F28" i="18"/>
  <c r="E28" i="18"/>
  <c r="D28" i="18"/>
  <c r="D27" i="18"/>
  <c r="E27" i="18"/>
  <c r="F27" i="18"/>
  <c r="H27" i="18"/>
  <c r="I27" i="18"/>
  <c r="J27" i="18"/>
  <c r="K27" i="18"/>
  <c r="L27" i="18"/>
  <c r="M27" i="18"/>
  <c r="N27" i="18"/>
  <c r="O27" i="18"/>
  <c r="M22" i="18"/>
  <c r="L22" i="18"/>
  <c r="L21" i="18"/>
  <c r="K20" i="18"/>
  <c r="J20" i="18"/>
  <c r="J19" i="18"/>
  <c r="H18" i="18"/>
  <c r="G17" i="18"/>
  <c r="H17" i="18" s="1"/>
  <c r="G16" i="18"/>
  <c r="H8" i="18"/>
  <c r="I8" i="18"/>
  <c r="C11" i="18"/>
  <c r="C10" i="18"/>
  <c r="C9" i="18"/>
  <c r="C8" i="18"/>
  <c r="C7" i="18"/>
  <c r="M43" i="19"/>
  <c r="C43" i="19"/>
  <c r="H43" i="19"/>
  <c r="Q32" i="19"/>
  <c r="T32" i="19"/>
  <c r="R24" i="19"/>
  <c r="R23" i="19"/>
  <c r="I27" i="19"/>
  <c r="I26" i="19"/>
  <c r="I25" i="19"/>
  <c r="I24" i="19"/>
  <c r="I23" i="19"/>
  <c r="Q22" i="19"/>
  <c r="L12" i="19"/>
  <c r="E22" i="14"/>
  <c r="J29" i="13"/>
  <c r="M37" i="4"/>
  <c r="AO36" i="4"/>
  <c r="C34" i="3"/>
  <c r="L12" i="11"/>
  <c r="L9" i="11"/>
  <c r="L10" i="11"/>
  <c r="L11" i="11"/>
  <c r="L16" i="11"/>
  <c r="H33" i="5"/>
  <c r="G33" i="5"/>
  <c r="E33" i="5"/>
  <c r="D33" i="5"/>
  <c r="C33" i="5"/>
  <c r="AO37" i="4"/>
  <c r="AN37" i="4"/>
  <c r="AM37" i="4"/>
  <c r="AL37" i="4"/>
  <c r="AK37" i="4"/>
  <c r="AJ37" i="4"/>
  <c r="AI37" i="4"/>
  <c r="AH37" i="4"/>
  <c r="AG37" i="4"/>
  <c r="AF37" i="4"/>
  <c r="AE37" i="4"/>
  <c r="AD37" i="4"/>
  <c r="AC37" i="4"/>
  <c r="AB37" i="4"/>
  <c r="AA37" i="4"/>
  <c r="Z37" i="4"/>
  <c r="Y37" i="4"/>
  <c r="X37" i="4"/>
  <c r="W37" i="4"/>
  <c r="V37" i="4"/>
  <c r="U37" i="4"/>
  <c r="T37" i="4"/>
  <c r="S37" i="4"/>
  <c r="R37" i="4"/>
  <c r="Q37" i="4"/>
  <c r="P37" i="4"/>
  <c r="O37" i="4"/>
  <c r="N37" i="4"/>
  <c r="L37" i="4"/>
  <c r="K37" i="4"/>
  <c r="J37" i="4"/>
  <c r="I37" i="4"/>
  <c r="H37" i="4"/>
  <c r="G37" i="4"/>
  <c r="F37" i="4"/>
  <c r="E37" i="4"/>
  <c r="C37" i="4"/>
  <c r="S27" i="3"/>
  <c r="R27" i="3"/>
  <c r="Q27" i="3"/>
  <c r="P27" i="3"/>
  <c r="O27" i="3"/>
  <c r="D48" i="18"/>
  <c r="F48" i="18"/>
  <c r="V30" i="7"/>
  <c r="N22" i="14"/>
  <c r="F22" i="14"/>
  <c r="D22" i="14"/>
  <c r="I31" i="6"/>
  <c r="H31" i="6"/>
  <c r="G31" i="6"/>
  <c r="F31" i="6"/>
  <c r="E31" i="6"/>
  <c r="D31" i="6"/>
  <c r="C31" i="6"/>
  <c r="AK31" i="6"/>
  <c r="AJ31" i="6"/>
  <c r="AB31" i="6"/>
  <c r="AA31" i="6"/>
  <c r="S31" i="6"/>
  <c r="AI31" i="6"/>
  <c r="AH31" i="6"/>
  <c r="AG31" i="6"/>
  <c r="AD31" i="6"/>
  <c r="Z31" i="6"/>
  <c r="Y31" i="6"/>
  <c r="X31" i="6"/>
  <c r="W31" i="6"/>
  <c r="V31" i="6"/>
  <c r="U31" i="6"/>
  <c r="Q31" i="6"/>
  <c r="L31" i="6"/>
  <c r="P31" i="6"/>
  <c r="O31" i="6"/>
  <c r="N31" i="6"/>
  <c r="M31" i="6"/>
  <c r="L33" i="5"/>
  <c r="N29" i="13"/>
  <c r="AC16" i="13"/>
  <c r="AG16" i="13" s="1"/>
  <c r="AD16" i="13"/>
  <c r="AE16" i="13"/>
  <c r="AF16" i="13"/>
  <c r="AG25" i="13"/>
  <c r="AF25" i="13"/>
  <c r="AE25" i="13"/>
  <c r="AD25" i="13"/>
  <c r="AC25" i="13"/>
  <c r="R25" i="13"/>
  <c r="S25" i="13"/>
  <c r="T25" i="13"/>
  <c r="U25" i="13"/>
  <c r="V25" i="13"/>
  <c r="W25" i="13"/>
  <c r="X25" i="13"/>
  <c r="Y25" i="13"/>
  <c r="Z25" i="13"/>
  <c r="AA25" i="13"/>
  <c r="AB25" i="13"/>
  <c r="AB16" i="13"/>
  <c r="AA16" i="13"/>
  <c r="Z16" i="13"/>
  <c r="Y16" i="13"/>
  <c r="X16" i="13"/>
  <c r="W16" i="13"/>
  <c r="V16" i="13"/>
  <c r="U16" i="13"/>
  <c r="T16" i="13"/>
  <c r="S16" i="13"/>
  <c r="R16" i="13"/>
  <c r="Q16" i="13"/>
  <c r="N27" i="3"/>
  <c r="M27" i="3"/>
  <c r="L27" i="3"/>
  <c r="K27" i="3"/>
  <c r="J27" i="3"/>
  <c r="I27" i="3"/>
  <c r="H27" i="3"/>
  <c r="G27" i="3"/>
  <c r="F27" i="3"/>
  <c r="E27" i="3"/>
  <c r="D27" i="3"/>
  <c r="C27" i="3"/>
  <c r="AG30" i="7"/>
  <c r="AF30" i="7"/>
  <c r="AD30" i="7"/>
  <c r="G11" i="11"/>
  <c r="T33" i="5"/>
  <c r="AE33" i="5"/>
  <c r="N33" i="5"/>
  <c r="AF33" i="5"/>
  <c r="C12" i="18"/>
  <c r="G19" i="11"/>
  <c r="C11" i="11"/>
  <c r="G10" i="11"/>
  <c r="G9" i="11"/>
  <c r="G12" i="11"/>
  <c r="K12" i="11"/>
  <c r="H12" i="11"/>
  <c r="G15" i="11"/>
  <c r="H17" i="11"/>
  <c r="F19" i="11"/>
  <c r="E19" i="11"/>
  <c r="D19" i="11"/>
  <c r="C19" i="11"/>
  <c r="D9" i="18"/>
  <c r="H15" i="11"/>
  <c r="F11" i="11"/>
  <c r="E11" i="11"/>
  <c r="D11" i="11"/>
  <c r="J12" i="11"/>
  <c r="I12" i="11"/>
  <c r="H9" i="11" l="1"/>
  <c r="H11" i="11"/>
  <c r="H19" i="11"/>
  <c r="S22" i="14"/>
  <c r="I33" i="5"/>
  <c r="J33" i="5"/>
  <c r="K33" i="5"/>
  <c r="L39" i="13"/>
  <c r="L20" i="11"/>
  <c r="N7" i="18"/>
  <c r="G34" i="18" l="1"/>
  <c r="M16" i="19" l="1"/>
  <c r="H22" i="19" l="1"/>
  <c r="M32" i="19" l="1"/>
  <c r="R26" i="19"/>
  <c r="R25" i="19"/>
  <c r="R27" i="19"/>
  <c r="M37" i="19"/>
  <c r="H42" i="19" l="1"/>
  <c r="C42" i="19"/>
  <c r="M42" i="19"/>
  <c r="B37" i="19"/>
  <c r="H37" i="19"/>
  <c r="C27" i="18" l="1"/>
  <c r="AO33" i="5" l="1"/>
  <c r="Q19" i="13"/>
  <c r="Q9" i="13"/>
  <c r="AD29" i="13"/>
  <c r="AD30" i="13"/>
  <c r="AD31" i="13"/>
  <c r="AD32" i="13"/>
  <c r="AD33" i="13"/>
  <c r="AD34" i="13"/>
  <c r="AD35" i="13"/>
  <c r="AD36" i="13"/>
  <c r="AD37" i="13"/>
  <c r="AD38" i="13"/>
  <c r="AD39" i="13"/>
  <c r="AD40" i="13"/>
  <c r="AD41" i="13"/>
  <c r="AD42" i="13"/>
  <c r="AD43" i="13"/>
  <c r="AD44" i="13"/>
  <c r="AD45" i="13"/>
  <c r="AD46" i="13"/>
  <c r="AD47" i="13"/>
  <c r="AD48" i="13"/>
  <c r="AD49" i="13"/>
  <c r="AD50" i="13"/>
  <c r="AD51" i="13"/>
  <c r="AD52" i="13"/>
  <c r="AD53" i="13"/>
  <c r="AD54" i="13"/>
  <c r="AD55" i="13"/>
  <c r="AD56" i="13"/>
  <c r="AD57" i="13"/>
  <c r="AD58" i="13"/>
  <c r="AD59" i="13"/>
  <c r="AD60" i="13"/>
  <c r="AD61" i="13"/>
  <c r="AN61" i="13" l="1"/>
  <c r="AM61" i="13"/>
  <c r="AL61" i="13"/>
  <c r="AK61" i="13"/>
  <c r="AJ61" i="13"/>
  <c r="AI61" i="13"/>
  <c r="AH61" i="13"/>
  <c r="AG61" i="13"/>
  <c r="AF61" i="13"/>
  <c r="AE61" i="13"/>
  <c r="AC61" i="13"/>
  <c r="AN60" i="13"/>
  <c r="AM60" i="13"/>
  <c r="AL60" i="13"/>
  <c r="AK60" i="13"/>
  <c r="AJ60" i="13"/>
  <c r="AI60" i="13"/>
  <c r="AH60" i="13"/>
  <c r="AG60" i="13"/>
  <c r="AF60" i="13"/>
  <c r="AE60" i="13"/>
  <c r="AC60" i="13"/>
  <c r="AN59" i="13"/>
  <c r="AM59" i="13"/>
  <c r="AL59" i="13"/>
  <c r="AK59" i="13"/>
  <c r="AJ59" i="13"/>
  <c r="AI59" i="13"/>
  <c r="AH59" i="13"/>
  <c r="AG59" i="13"/>
  <c r="AF59" i="13"/>
  <c r="AE59" i="13"/>
  <c r="AC59" i="13"/>
  <c r="AN58" i="13"/>
  <c r="AM58" i="13"/>
  <c r="AL58" i="13"/>
  <c r="AK58" i="13"/>
  <c r="AJ58" i="13"/>
  <c r="AI58" i="13"/>
  <c r="AH58" i="13"/>
  <c r="AG58" i="13"/>
  <c r="AF58" i="13"/>
  <c r="AE58" i="13"/>
  <c r="AC58" i="13"/>
  <c r="AN57" i="13"/>
  <c r="AM57" i="13"/>
  <c r="AL57" i="13"/>
  <c r="AK57" i="13"/>
  <c r="AJ57" i="13"/>
  <c r="AI57" i="13"/>
  <c r="AH57" i="13"/>
  <c r="AG57" i="13"/>
  <c r="AF57" i="13"/>
  <c r="AE57" i="13"/>
  <c r="AC57" i="13"/>
  <c r="AN56" i="13"/>
  <c r="AM56" i="13"/>
  <c r="AL56" i="13"/>
  <c r="AK56" i="13"/>
  <c r="AJ56" i="13"/>
  <c r="AI56" i="13"/>
  <c r="AH56" i="13"/>
  <c r="AG56" i="13"/>
  <c r="AF56" i="13"/>
  <c r="AE56" i="13"/>
  <c r="AC56" i="13"/>
  <c r="AN55" i="13"/>
  <c r="AM55" i="13"/>
  <c r="AL55" i="13"/>
  <c r="AK55" i="13"/>
  <c r="AJ55" i="13"/>
  <c r="AI55" i="13"/>
  <c r="AH55" i="13"/>
  <c r="AG55" i="13"/>
  <c r="AF55" i="13"/>
  <c r="AE55" i="13"/>
  <c r="AC55" i="13"/>
  <c r="AN54" i="13"/>
  <c r="AM54" i="13"/>
  <c r="AL54" i="13"/>
  <c r="AK54" i="13"/>
  <c r="AJ54" i="13"/>
  <c r="AI54" i="13"/>
  <c r="AH54" i="13"/>
  <c r="AG54" i="13"/>
  <c r="AF54" i="13"/>
  <c r="AE54" i="13"/>
  <c r="AC54" i="13"/>
  <c r="AN53" i="13"/>
  <c r="AM53" i="13"/>
  <c r="AL53" i="13"/>
  <c r="AK53" i="13"/>
  <c r="AJ53" i="13"/>
  <c r="AI53" i="13"/>
  <c r="AH53" i="13"/>
  <c r="AG53" i="13"/>
  <c r="AF53" i="13"/>
  <c r="AE53" i="13"/>
  <c r="AC53" i="13"/>
  <c r="AN52" i="13"/>
  <c r="AM52" i="13"/>
  <c r="AL52" i="13"/>
  <c r="AK52" i="13"/>
  <c r="AJ52" i="13"/>
  <c r="AI52" i="13"/>
  <c r="AH52" i="13"/>
  <c r="AG52" i="13"/>
  <c r="AF52" i="13"/>
  <c r="AE52" i="13"/>
  <c r="AC52" i="13"/>
  <c r="AN51" i="13"/>
  <c r="AM51" i="13"/>
  <c r="AL51" i="13"/>
  <c r="AK51" i="13"/>
  <c r="AJ51" i="13"/>
  <c r="AI51" i="13"/>
  <c r="AH51" i="13"/>
  <c r="AG51" i="13"/>
  <c r="AF51" i="13"/>
  <c r="AE51" i="13"/>
  <c r="AC51" i="13"/>
  <c r="AN50" i="13"/>
  <c r="AM50" i="13"/>
  <c r="AL50" i="13"/>
  <c r="AK50" i="13"/>
  <c r="AJ50" i="13"/>
  <c r="AI50" i="13"/>
  <c r="AH50" i="13"/>
  <c r="AG50" i="13"/>
  <c r="AF50" i="13"/>
  <c r="AE50" i="13"/>
  <c r="AC50" i="13"/>
  <c r="AN49" i="13"/>
  <c r="AM49" i="13"/>
  <c r="AL49" i="13"/>
  <c r="AK49" i="13"/>
  <c r="AJ49" i="13"/>
  <c r="AI49" i="13"/>
  <c r="AH49" i="13"/>
  <c r="AG49" i="13"/>
  <c r="AF49" i="13"/>
  <c r="AE49" i="13"/>
  <c r="AC49" i="13"/>
  <c r="AN48" i="13"/>
  <c r="AM48" i="13"/>
  <c r="AL48" i="13"/>
  <c r="AK48" i="13"/>
  <c r="AJ48" i="13"/>
  <c r="AI48" i="13"/>
  <c r="AH48" i="13"/>
  <c r="AG48" i="13"/>
  <c r="AF48" i="13"/>
  <c r="AE48" i="13"/>
  <c r="AC48" i="13"/>
  <c r="J48" i="13"/>
  <c r="L48" i="13" s="1"/>
  <c r="N48" i="13" s="1"/>
  <c r="AN47" i="13"/>
  <c r="AM47" i="13"/>
  <c r="AL47" i="13"/>
  <c r="AK47" i="13"/>
  <c r="AJ47" i="13"/>
  <c r="AI47" i="13"/>
  <c r="AH47" i="13"/>
  <c r="AG47" i="13"/>
  <c r="AF47" i="13"/>
  <c r="AE47" i="13"/>
  <c r="AC47" i="13"/>
  <c r="J47" i="13"/>
  <c r="L47" i="13" s="1"/>
  <c r="N47" i="13" s="1"/>
  <c r="AN46" i="13"/>
  <c r="AM46" i="13"/>
  <c r="AL46" i="13"/>
  <c r="AK46" i="13"/>
  <c r="AJ46" i="13"/>
  <c r="AI46" i="13"/>
  <c r="AH46" i="13"/>
  <c r="AG46" i="13"/>
  <c r="AF46" i="13"/>
  <c r="AE46" i="13"/>
  <c r="AC46" i="13"/>
  <c r="J46" i="13"/>
  <c r="L46" i="13" s="1"/>
  <c r="N46" i="13" s="1"/>
  <c r="AN45" i="13"/>
  <c r="AM45" i="13"/>
  <c r="AL45" i="13"/>
  <c r="AK45" i="13"/>
  <c r="AJ45" i="13"/>
  <c r="AI45" i="13"/>
  <c r="AH45" i="13"/>
  <c r="AG45" i="13"/>
  <c r="AF45" i="13"/>
  <c r="AE45" i="13"/>
  <c r="AC45" i="13"/>
  <c r="J45" i="13"/>
  <c r="L45" i="13" s="1"/>
  <c r="N45" i="13" s="1"/>
  <c r="AN44" i="13"/>
  <c r="AM44" i="13"/>
  <c r="AL44" i="13"/>
  <c r="AK44" i="13"/>
  <c r="AJ44" i="13"/>
  <c r="AI44" i="13"/>
  <c r="AH44" i="13"/>
  <c r="AG44" i="13"/>
  <c r="AF44" i="13"/>
  <c r="AE44" i="13"/>
  <c r="AC44" i="13"/>
  <c r="J44" i="13"/>
  <c r="L44" i="13" s="1"/>
  <c r="N44" i="13" s="1"/>
  <c r="AN43" i="13"/>
  <c r="AM43" i="13"/>
  <c r="AL43" i="13"/>
  <c r="AK43" i="13"/>
  <c r="AJ43" i="13"/>
  <c r="AI43" i="13"/>
  <c r="AH43" i="13"/>
  <c r="AG43" i="13"/>
  <c r="AF43" i="13"/>
  <c r="AE43" i="13"/>
  <c r="AC43" i="13"/>
  <c r="J43" i="13"/>
  <c r="L43" i="13" s="1"/>
  <c r="N43" i="13" s="1"/>
  <c r="AN42" i="13"/>
  <c r="AM42" i="13"/>
  <c r="AL42" i="13"/>
  <c r="AK42" i="13"/>
  <c r="AJ42" i="13"/>
  <c r="AI42" i="13"/>
  <c r="AH42" i="13"/>
  <c r="AG42" i="13"/>
  <c r="AF42" i="13"/>
  <c r="AE42" i="13"/>
  <c r="AC42" i="13"/>
  <c r="J42" i="13"/>
  <c r="L42" i="13" s="1"/>
  <c r="N42" i="13" s="1"/>
  <c r="AN41" i="13"/>
  <c r="AM41" i="13"/>
  <c r="AL41" i="13"/>
  <c r="AK41" i="13"/>
  <c r="AJ41" i="13"/>
  <c r="AI41" i="13"/>
  <c r="AH41" i="13"/>
  <c r="AG41" i="13"/>
  <c r="AF41" i="13"/>
  <c r="AE41" i="13"/>
  <c r="AC41" i="13"/>
  <c r="J41" i="13"/>
  <c r="L41" i="13" s="1"/>
  <c r="N41" i="13" s="1"/>
  <c r="AN40" i="13"/>
  <c r="AM40" i="13"/>
  <c r="AL40" i="13"/>
  <c r="AK40" i="13"/>
  <c r="AJ40" i="13"/>
  <c r="AI40" i="13"/>
  <c r="AH40" i="13"/>
  <c r="AG40" i="13"/>
  <c r="AF40" i="13"/>
  <c r="AE40" i="13"/>
  <c r="AC40" i="13"/>
  <c r="J40" i="13"/>
  <c r="L40" i="13" s="1"/>
  <c r="N40" i="13" s="1"/>
  <c r="AN39" i="13"/>
  <c r="AM39" i="13"/>
  <c r="AL39" i="13"/>
  <c r="AK39" i="13"/>
  <c r="AJ39" i="13"/>
  <c r="AI39" i="13"/>
  <c r="AH39" i="13"/>
  <c r="AG39" i="13"/>
  <c r="AF39" i="13"/>
  <c r="AE39" i="13"/>
  <c r="AC39" i="13"/>
  <c r="J39" i="13"/>
  <c r="N39" i="13" s="1"/>
  <c r="AN38" i="13"/>
  <c r="AM38" i="13"/>
  <c r="AL38" i="13"/>
  <c r="AK38" i="13"/>
  <c r="AJ38" i="13"/>
  <c r="AI38" i="13"/>
  <c r="AH38" i="13"/>
  <c r="AG38" i="13"/>
  <c r="AF38" i="13"/>
  <c r="AE38" i="13"/>
  <c r="AC38" i="13"/>
  <c r="J38" i="13"/>
  <c r="L38" i="13" s="1"/>
  <c r="N38" i="13" s="1"/>
  <c r="AN37" i="13"/>
  <c r="AM37" i="13"/>
  <c r="AL37" i="13"/>
  <c r="AK37" i="13"/>
  <c r="AJ37" i="13"/>
  <c r="AI37" i="13"/>
  <c r="AH37" i="13"/>
  <c r="AG37" i="13"/>
  <c r="AF37" i="13"/>
  <c r="AE37" i="13"/>
  <c r="AC37" i="13"/>
  <c r="J37" i="13"/>
  <c r="L37" i="13" s="1"/>
  <c r="N37" i="13" s="1"/>
  <c r="AN36" i="13"/>
  <c r="AM36" i="13"/>
  <c r="AL36" i="13"/>
  <c r="AK36" i="13"/>
  <c r="AJ36" i="13"/>
  <c r="AI36" i="13"/>
  <c r="AH36" i="13"/>
  <c r="AG36" i="13"/>
  <c r="AF36" i="13"/>
  <c r="AE36" i="13"/>
  <c r="AC36" i="13"/>
  <c r="J36" i="13"/>
  <c r="L36" i="13" s="1"/>
  <c r="N36" i="13" s="1"/>
  <c r="AN35" i="13"/>
  <c r="AM35" i="13"/>
  <c r="AL35" i="13"/>
  <c r="AK35" i="13"/>
  <c r="AJ35" i="13"/>
  <c r="AI35" i="13"/>
  <c r="AH35" i="13"/>
  <c r="AG35" i="13"/>
  <c r="AF35" i="13"/>
  <c r="AE35" i="13"/>
  <c r="AC35" i="13"/>
  <c r="J35" i="13"/>
  <c r="L35" i="13" s="1"/>
  <c r="N35" i="13" s="1"/>
  <c r="AN34" i="13"/>
  <c r="AM34" i="13"/>
  <c r="AL34" i="13"/>
  <c r="AK34" i="13"/>
  <c r="AJ34" i="13"/>
  <c r="AI34" i="13"/>
  <c r="AH34" i="13"/>
  <c r="AG34" i="13"/>
  <c r="AF34" i="13"/>
  <c r="AE34" i="13"/>
  <c r="AC34" i="13"/>
  <c r="J34" i="13"/>
  <c r="L34" i="13" s="1"/>
  <c r="N34" i="13" s="1"/>
  <c r="AN33" i="13"/>
  <c r="AM33" i="13"/>
  <c r="AL33" i="13"/>
  <c r="AK33" i="13"/>
  <c r="AJ33" i="13"/>
  <c r="AI33" i="13"/>
  <c r="AH33" i="13"/>
  <c r="AG33" i="13"/>
  <c r="AF33" i="13"/>
  <c r="AE33" i="13"/>
  <c r="AC33" i="13"/>
  <c r="J33" i="13"/>
  <c r="L33" i="13" s="1"/>
  <c r="N33" i="13" s="1"/>
  <c r="AN32" i="13"/>
  <c r="AM32" i="13"/>
  <c r="AL32" i="13"/>
  <c r="AK32" i="13"/>
  <c r="AJ32" i="13"/>
  <c r="AI32" i="13"/>
  <c r="AH32" i="13"/>
  <c r="AG32" i="13"/>
  <c r="AF32" i="13"/>
  <c r="AE32" i="13"/>
  <c r="AC32" i="13"/>
  <c r="J32" i="13"/>
  <c r="L32" i="13" s="1"/>
  <c r="N32" i="13" s="1"/>
  <c r="AN31" i="13"/>
  <c r="AM31" i="13"/>
  <c r="AL31" i="13"/>
  <c r="AK31" i="13"/>
  <c r="AJ31" i="13"/>
  <c r="AI31" i="13"/>
  <c r="AH31" i="13"/>
  <c r="AG31" i="13"/>
  <c r="AF31" i="13"/>
  <c r="AE31" i="13"/>
  <c r="AC31" i="13"/>
  <c r="J31" i="13"/>
  <c r="L31" i="13" s="1"/>
  <c r="N31" i="13" s="1"/>
  <c r="AN30" i="13"/>
  <c r="AM30" i="13"/>
  <c r="AL30" i="13"/>
  <c r="AK30" i="13"/>
  <c r="AJ30" i="13"/>
  <c r="AI30" i="13"/>
  <c r="AH30" i="13"/>
  <c r="AG30" i="13"/>
  <c r="AF30" i="13"/>
  <c r="AE30" i="13"/>
  <c r="AC30" i="13"/>
  <c r="J30" i="13"/>
  <c r="L30" i="13" s="1"/>
  <c r="N30" i="13" s="1"/>
  <c r="AN29" i="13"/>
  <c r="AM29" i="13"/>
  <c r="AL29" i="13"/>
  <c r="AK29" i="13"/>
  <c r="AJ29" i="13"/>
  <c r="AI29" i="13"/>
  <c r="AH29" i="13"/>
  <c r="AG29" i="13"/>
  <c r="AF29" i="13"/>
  <c r="AE29" i="13"/>
  <c r="AC29" i="13"/>
  <c r="L29" i="13"/>
  <c r="AB24" i="13"/>
  <c r="AA24" i="13"/>
  <c r="Z24" i="13"/>
  <c r="Y24" i="13"/>
  <c r="X24" i="13"/>
  <c r="W24" i="13"/>
  <c r="V24" i="13"/>
  <c r="U24" i="13"/>
  <c r="T24" i="13"/>
  <c r="AD24" i="13" s="1"/>
  <c r="S24" i="13"/>
  <c r="R24" i="13"/>
  <c r="Q24" i="13"/>
  <c r="AB23" i="13"/>
  <c r="AA23" i="13"/>
  <c r="Z23" i="13"/>
  <c r="Y23" i="13"/>
  <c r="X23" i="13"/>
  <c r="W23" i="13"/>
  <c r="V23" i="13"/>
  <c r="U23" i="13"/>
  <c r="T23" i="13"/>
  <c r="AD23" i="13" s="1"/>
  <c r="S23" i="13"/>
  <c r="R23" i="13"/>
  <c r="Q23" i="13"/>
  <c r="AB22" i="13"/>
  <c r="AA22" i="13"/>
  <c r="Z22" i="13"/>
  <c r="Y22" i="13"/>
  <c r="X22" i="13"/>
  <c r="W22" i="13"/>
  <c r="V22" i="13"/>
  <c r="U22" i="13"/>
  <c r="T22" i="13"/>
  <c r="AD22" i="13" s="1"/>
  <c r="S22" i="13"/>
  <c r="R22" i="13"/>
  <c r="Q22" i="13"/>
  <c r="AB21" i="13"/>
  <c r="AA21" i="13"/>
  <c r="Z21" i="13"/>
  <c r="Y21" i="13"/>
  <c r="X21" i="13"/>
  <c r="W21" i="13"/>
  <c r="V21" i="13"/>
  <c r="U21" i="13"/>
  <c r="T21" i="13"/>
  <c r="AD21" i="13" s="1"/>
  <c r="S21" i="13"/>
  <c r="R21" i="13"/>
  <c r="Q21" i="13"/>
  <c r="AC21" i="13" s="1"/>
  <c r="AB20" i="13"/>
  <c r="AA20" i="13"/>
  <c r="Z20" i="13"/>
  <c r="Y20" i="13"/>
  <c r="X20" i="13"/>
  <c r="W20" i="13"/>
  <c r="V20" i="13"/>
  <c r="U20" i="13"/>
  <c r="T20" i="13"/>
  <c r="AD20" i="13" s="1"/>
  <c r="S20" i="13"/>
  <c r="R20" i="13"/>
  <c r="Q20" i="13"/>
  <c r="AC20" i="13" s="1"/>
  <c r="AE19" i="13"/>
  <c r="AB19" i="13"/>
  <c r="AA19" i="13"/>
  <c r="Z19" i="13"/>
  <c r="Y19" i="13"/>
  <c r="X19" i="13"/>
  <c r="W19" i="13"/>
  <c r="V19" i="13"/>
  <c r="U19" i="13"/>
  <c r="T19" i="13"/>
  <c r="AD19" i="13" s="1"/>
  <c r="S19" i="13"/>
  <c r="R19" i="13"/>
  <c r="AB18" i="13"/>
  <c r="AA18" i="13"/>
  <c r="Z18" i="13"/>
  <c r="Y18" i="13"/>
  <c r="X18" i="13"/>
  <c r="W18" i="13"/>
  <c r="V18" i="13"/>
  <c r="U18" i="13"/>
  <c r="T18" i="13"/>
  <c r="AD18" i="13" s="1"/>
  <c r="S18" i="13"/>
  <c r="R18" i="13"/>
  <c r="Q18" i="13"/>
  <c r="AB15" i="13"/>
  <c r="AA15" i="13"/>
  <c r="Z15" i="13"/>
  <c r="Y15" i="13"/>
  <c r="X15" i="13"/>
  <c r="W15" i="13"/>
  <c r="AE15" i="13" s="1"/>
  <c r="V15" i="13"/>
  <c r="U15" i="13"/>
  <c r="T15" i="13"/>
  <c r="AD15" i="13" s="1"/>
  <c r="S15" i="13"/>
  <c r="R15" i="13"/>
  <c r="Q15" i="13"/>
  <c r="AB14" i="13"/>
  <c r="AA14" i="13"/>
  <c r="Z14" i="13"/>
  <c r="Y14" i="13"/>
  <c r="X14" i="13"/>
  <c r="W14" i="13"/>
  <c r="V14" i="13"/>
  <c r="U14" i="13"/>
  <c r="T14" i="13"/>
  <c r="AD14" i="13" s="1"/>
  <c r="S14" i="13"/>
  <c r="R14" i="13"/>
  <c r="Q14" i="13"/>
  <c r="AB13" i="13"/>
  <c r="AA13" i="13"/>
  <c r="Z13" i="13"/>
  <c r="Y13" i="13"/>
  <c r="X13" i="13"/>
  <c r="W13" i="13"/>
  <c r="AE13" i="13" s="1"/>
  <c r="V13" i="13"/>
  <c r="U13" i="13"/>
  <c r="T13" i="13"/>
  <c r="AD13" i="13" s="1"/>
  <c r="S13" i="13"/>
  <c r="R13" i="13"/>
  <c r="Q13" i="13"/>
  <c r="AB12" i="13"/>
  <c r="AA12" i="13"/>
  <c r="Z12" i="13"/>
  <c r="Y12" i="13"/>
  <c r="X12" i="13"/>
  <c r="W12" i="13"/>
  <c r="V12" i="13"/>
  <c r="U12" i="13"/>
  <c r="T12" i="13"/>
  <c r="AD12" i="13" s="1"/>
  <c r="S12" i="13"/>
  <c r="R12" i="13"/>
  <c r="Q12" i="13"/>
  <c r="AB11" i="13"/>
  <c r="AA11" i="13"/>
  <c r="Z11" i="13"/>
  <c r="Y11" i="13"/>
  <c r="X11" i="13"/>
  <c r="W11" i="13"/>
  <c r="AE11" i="13" s="1"/>
  <c r="V11" i="13"/>
  <c r="U11" i="13"/>
  <c r="T11" i="13"/>
  <c r="AD11" i="13" s="1"/>
  <c r="S11" i="13"/>
  <c r="R11" i="13"/>
  <c r="Q11" i="13"/>
  <c r="AB10" i="13"/>
  <c r="AA10" i="13"/>
  <c r="Z10" i="13"/>
  <c r="Y10" i="13"/>
  <c r="X10" i="13"/>
  <c r="W10" i="13"/>
  <c r="V10" i="13"/>
  <c r="U10" i="13"/>
  <c r="T10" i="13"/>
  <c r="AD10" i="13" s="1"/>
  <c r="S10" i="13"/>
  <c r="R10" i="13"/>
  <c r="Q10" i="13"/>
  <c r="AB9" i="13"/>
  <c r="AA9" i="13"/>
  <c r="Z9" i="13"/>
  <c r="Y9" i="13"/>
  <c r="X9" i="13"/>
  <c r="W9" i="13"/>
  <c r="V9" i="13"/>
  <c r="U9" i="13"/>
  <c r="T9" i="13"/>
  <c r="AD9" i="13" s="1"/>
  <c r="S9" i="13"/>
  <c r="R9" i="13"/>
  <c r="AC24" i="13" l="1"/>
  <c r="AC18" i="13"/>
  <c r="AF15" i="13"/>
  <c r="AF23" i="13"/>
  <c r="AF20" i="13"/>
  <c r="AF21" i="13"/>
  <c r="AC12" i="13"/>
  <c r="AC13" i="13"/>
  <c r="AG13" i="13" s="1"/>
  <c r="AC15" i="13"/>
  <c r="AG15" i="13" s="1"/>
  <c r="AE18" i="13"/>
  <c r="AF10" i="13"/>
  <c r="AF12" i="13"/>
  <c r="AF13" i="13"/>
  <c r="AF14" i="13"/>
  <c r="AE23" i="13"/>
  <c r="AC9" i="13"/>
  <c r="AF18" i="13"/>
  <c r="AE21" i="13"/>
  <c r="AG21" i="13" s="1"/>
  <c r="AE24" i="13"/>
  <c r="AC10" i="13"/>
  <c r="AF9" i="13"/>
  <c r="AE12" i="13"/>
  <c r="AE22" i="13"/>
  <c r="AF22" i="13"/>
  <c r="AC22" i="13"/>
  <c r="AF24" i="13"/>
  <c r="AC19" i="13"/>
  <c r="AF11" i="13"/>
  <c r="AE14" i="13"/>
  <c r="AE10" i="13"/>
  <c r="AC14" i="13"/>
  <c r="AC23" i="13"/>
  <c r="AF19" i="13"/>
  <c r="AC11" i="13"/>
  <c r="AE9" i="13"/>
  <c r="AE20" i="13"/>
  <c r="AG20" i="13" s="1"/>
  <c r="AG23" i="13" l="1"/>
  <c r="I9" i="11"/>
  <c r="AG24" i="13"/>
  <c r="AG14" i="13"/>
  <c r="AG22" i="13"/>
  <c r="AG10" i="13"/>
  <c r="AG12" i="13"/>
  <c r="AG9" i="13"/>
  <c r="AG11" i="13"/>
  <c r="K9" i="11"/>
  <c r="K11" i="11" s="1"/>
  <c r="J9" i="11"/>
  <c r="J11" i="11" s="1"/>
  <c r="AG18" i="13"/>
  <c r="AG19" i="13"/>
  <c r="I11" i="11" l="1"/>
  <c r="R28" i="18" l="1"/>
  <c r="R30" i="18" s="1"/>
  <c r="D34" i="18"/>
  <c r="D14" i="18"/>
  <c r="E34" i="18" l="1"/>
  <c r="F34" i="18" s="1"/>
  <c r="H34" i="18" l="1"/>
  <c r="I34" i="18" s="1"/>
  <c r="J34" i="18" s="1"/>
  <c r="K34" i="18" s="1"/>
  <c r="L34" i="18" s="1"/>
  <c r="M34" i="18" s="1"/>
  <c r="N34" i="18" s="1"/>
  <c r="O34" i="18" s="1"/>
  <c r="Q34" i="18" s="1"/>
  <c r="S19" i="7"/>
  <c r="E48" i="18"/>
  <c r="E50" i="18" s="1"/>
  <c r="D50" i="18"/>
  <c r="C50" i="18"/>
  <c r="D31" i="18"/>
  <c r="L7" i="18"/>
  <c r="K7" i="18"/>
  <c r="J7" i="18"/>
  <c r="I7" i="18"/>
  <c r="H7" i="18"/>
  <c r="C51" i="18" l="1"/>
  <c r="I51" i="18"/>
  <c r="O51" i="18"/>
  <c r="M51" i="18"/>
  <c r="J51" i="18"/>
  <c r="K51" i="18"/>
  <c r="R34" i="18"/>
  <c r="Q46" i="18"/>
  <c r="E15" i="18"/>
  <c r="E14" i="18"/>
  <c r="E30" i="18" s="1"/>
  <c r="D30" i="18"/>
  <c r="J8" i="18"/>
  <c r="C28" i="18"/>
  <c r="E51" i="18"/>
  <c r="D51" i="18"/>
  <c r="E31" i="18"/>
  <c r="K8" i="18"/>
  <c r="F31" i="18" l="1"/>
  <c r="F16" i="18"/>
  <c r="F15" i="18"/>
  <c r="D32" i="18"/>
  <c r="G48" i="18" s="1"/>
  <c r="C30" i="18"/>
  <c r="C32" i="18"/>
  <c r="L8" i="18"/>
  <c r="E32" i="18"/>
  <c r="E33" i="18" l="1"/>
  <c r="H48" i="18"/>
  <c r="F30" i="18"/>
  <c r="D33" i="18"/>
  <c r="G31" i="18"/>
  <c r="H50" i="18"/>
  <c r="F32" i="18" l="1"/>
  <c r="H31" i="18"/>
  <c r="F50" i="18"/>
  <c r="I18" i="18" l="1"/>
  <c r="I48" i="18"/>
  <c r="I50" i="18" s="1"/>
  <c r="G30" i="18"/>
  <c r="G32" i="18"/>
  <c r="I31" i="18"/>
  <c r="I19" i="18"/>
  <c r="H51" i="18"/>
  <c r="G51" i="18"/>
  <c r="F51" i="18"/>
  <c r="I28" i="18" l="1"/>
  <c r="J31" i="18"/>
  <c r="H30" i="18"/>
  <c r="H32" i="18"/>
  <c r="AL14" i="14"/>
  <c r="AK14" i="14"/>
  <c r="AC14" i="14"/>
  <c r="AB14" i="14"/>
  <c r="T14" i="14"/>
  <c r="S14" i="14"/>
  <c r="AI27" i="3"/>
  <c r="AH27" i="3"/>
  <c r="AG27" i="3"/>
  <c r="AF27" i="3"/>
  <c r="AE27" i="3"/>
  <c r="AD27" i="3"/>
  <c r="Z27" i="3"/>
  <c r="Y27" i="3"/>
  <c r="X27" i="3"/>
  <c r="W27" i="3"/>
  <c r="V27" i="3"/>
  <c r="U27" i="3"/>
  <c r="AL18" i="14"/>
  <c r="AK18" i="14"/>
  <c r="AC18" i="14"/>
  <c r="AB18" i="14"/>
  <c r="T18" i="14"/>
  <c r="S18" i="14"/>
  <c r="K18" i="14"/>
  <c r="T15" i="14"/>
  <c r="S15" i="14"/>
  <c r="AK35" i="4"/>
  <c r="AJ35" i="4"/>
  <c r="AB35" i="4"/>
  <c r="AA35" i="4"/>
  <c r="S35" i="4"/>
  <c r="R35" i="4"/>
  <c r="J35" i="4"/>
  <c r="I35" i="4"/>
  <c r="AL29" i="7"/>
  <c r="AK29" i="7"/>
  <c r="AC29" i="7"/>
  <c r="AB29" i="7"/>
  <c r="S29" i="7"/>
  <c r="U29" i="7" s="1"/>
  <c r="K29" i="7"/>
  <c r="J29" i="7"/>
  <c r="AL21" i="14"/>
  <c r="AK21" i="14"/>
  <c r="AC21" i="14"/>
  <c r="AB21" i="14"/>
  <c r="AD21" i="14" s="1"/>
  <c r="S21" i="14"/>
  <c r="U21" i="14" s="1"/>
  <c r="K21" i="14"/>
  <c r="J21" i="14"/>
  <c r="AL19" i="7"/>
  <c r="AK19" i="7"/>
  <c r="AM19" i="7" s="1"/>
  <c r="AC19" i="7"/>
  <c r="AB19" i="7"/>
  <c r="AD19" i="7" s="1"/>
  <c r="T19" i="7"/>
  <c r="U19" i="7"/>
  <c r="AK17" i="4"/>
  <c r="AJ17" i="4"/>
  <c r="AL17" i="4" s="1"/>
  <c r="AB17" i="4"/>
  <c r="AA17" i="4"/>
  <c r="S17" i="4"/>
  <c r="R17" i="4"/>
  <c r="AK33" i="4"/>
  <c r="AJ33" i="4"/>
  <c r="AB33" i="4"/>
  <c r="AA33" i="4"/>
  <c r="AC33" i="4" s="1"/>
  <c r="S33" i="4"/>
  <c r="R33" i="4"/>
  <c r="AK13" i="4"/>
  <c r="AJ13" i="4"/>
  <c r="AB13" i="4"/>
  <c r="AA13" i="4"/>
  <c r="S13" i="4"/>
  <c r="R13" i="4"/>
  <c r="J13" i="4"/>
  <c r="I13" i="4"/>
  <c r="J20" i="7"/>
  <c r="K20" i="7"/>
  <c r="S20" i="7"/>
  <c r="T20" i="7"/>
  <c r="U20" i="7"/>
  <c r="AB20" i="7"/>
  <c r="AC20" i="7"/>
  <c r="AK20" i="7"/>
  <c r="AM20" i="7" s="1"/>
  <c r="AL20" i="7"/>
  <c r="AO29" i="7" l="1"/>
  <c r="AO20" i="7"/>
  <c r="AM29" i="7"/>
  <c r="T17" i="4"/>
  <c r="AL33" i="4"/>
  <c r="T35" i="4"/>
  <c r="AD20" i="7"/>
  <c r="L20" i="7"/>
  <c r="L29" i="7"/>
  <c r="AN20" i="7"/>
  <c r="AP20" i="7" s="1"/>
  <c r="AD29" i="7"/>
  <c r="AO21" i="14"/>
  <c r="AO22" i="14" s="1"/>
  <c r="U18" i="14"/>
  <c r="AD14" i="14"/>
  <c r="AM14" i="14"/>
  <c r="AM21" i="14"/>
  <c r="U14" i="14"/>
  <c r="AC35" i="4"/>
  <c r="AL35" i="4"/>
  <c r="AN35" i="4"/>
  <c r="T33" i="4"/>
  <c r="AC17" i="4"/>
  <c r="AN21" i="14"/>
  <c r="AD18" i="14"/>
  <c r="U15" i="14"/>
  <c r="I30" i="18"/>
  <c r="I32" i="18"/>
  <c r="K31" i="18"/>
  <c r="K21" i="18"/>
  <c r="J48" i="18"/>
  <c r="AO18" i="14"/>
  <c r="AM35" i="4"/>
  <c r="AN18" i="14"/>
  <c r="AM18" i="14"/>
  <c r="L21" i="14"/>
  <c r="K35" i="4"/>
  <c r="AN29" i="7"/>
  <c r="AM13" i="4"/>
  <c r="T13" i="4"/>
  <c r="AL13" i="4"/>
  <c r="AN13" i="4"/>
  <c r="AC13" i="4"/>
  <c r="K13" i="4"/>
  <c r="AP29" i="7" l="1"/>
  <c r="AO35" i="4"/>
  <c r="AP21" i="14"/>
  <c r="AP18" i="14"/>
  <c r="J50" i="18"/>
  <c r="J32" i="18"/>
  <c r="J30" i="18"/>
  <c r="L31" i="18"/>
  <c r="K48" i="18"/>
  <c r="K50" i="18" s="1"/>
  <c r="AO13" i="4"/>
  <c r="L48" i="18" l="1"/>
  <c r="L50" i="18" s="1"/>
  <c r="L51" i="18" s="1"/>
  <c r="K30" i="18"/>
  <c r="K32" i="18"/>
  <c r="M31" i="18"/>
  <c r="M23" i="18"/>
  <c r="N23" i="18" l="1"/>
  <c r="M48" i="18"/>
  <c r="L30" i="18"/>
  <c r="L32" i="18"/>
  <c r="N31" i="18"/>
  <c r="N24" i="18"/>
  <c r="O24" i="18" l="1"/>
  <c r="M30" i="18"/>
  <c r="M32" i="18"/>
  <c r="O31" i="18"/>
  <c r="P26" i="18" s="1"/>
  <c r="O25" i="18"/>
  <c r="N48" i="18"/>
  <c r="N50" i="18" s="1"/>
  <c r="M50" i="18"/>
  <c r="M10" i="2"/>
  <c r="N10" i="2"/>
  <c r="O10" i="2"/>
  <c r="P10" i="2"/>
  <c r="Q10" i="2"/>
  <c r="U10" i="2"/>
  <c r="V10" i="2"/>
  <c r="Y10" i="2"/>
  <c r="Z10" i="2"/>
  <c r="AD10" i="2"/>
  <c r="AE10" i="2"/>
  <c r="AF10" i="2"/>
  <c r="AG10" i="2"/>
  <c r="AH10" i="2"/>
  <c r="X10" i="2"/>
  <c r="W10" i="2"/>
  <c r="F10" i="2"/>
  <c r="G10" i="2"/>
  <c r="D10" i="2"/>
  <c r="C10" i="2"/>
  <c r="AK15" i="2"/>
  <c r="AJ15" i="2"/>
  <c r="AB15" i="2"/>
  <c r="AA15" i="2"/>
  <c r="S15" i="2"/>
  <c r="AJ22" i="14"/>
  <c r="AI16" i="2" s="1"/>
  <c r="AI22" i="14"/>
  <c r="AH16" i="2" s="1"/>
  <c r="AH22" i="14"/>
  <c r="AG16" i="2" s="1"/>
  <c r="AG22" i="14"/>
  <c r="AF16" i="2" s="1"/>
  <c r="AF22" i="14"/>
  <c r="AE16" i="2" s="1"/>
  <c r="AE22" i="14"/>
  <c r="AD16" i="2" s="1"/>
  <c r="AA22" i="14"/>
  <c r="Z16" i="2" s="1"/>
  <c r="Z22" i="14"/>
  <c r="Y16" i="2" s="1"/>
  <c r="Y22" i="14"/>
  <c r="X16" i="2" s="1"/>
  <c r="X22" i="14"/>
  <c r="W16" i="2" s="1"/>
  <c r="W22" i="14"/>
  <c r="V16" i="2" s="1"/>
  <c r="V22" i="14"/>
  <c r="R22" i="14"/>
  <c r="Q16" i="2" s="1"/>
  <c r="Q22" i="14"/>
  <c r="P16" i="2" s="1"/>
  <c r="P22" i="14"/>
  <c r="O16" i="2" s="1"/>
  <c r="O22" i="14"/>
  <c r="N16" i="2" s="1"/>
  <c r="M16" i="2"/>
  <c r="M22" i="14"/>
  <c r="L16" i="2" s="1"/>
  <c r="I22" i="14"/>
  <c r="H16" i="2" s="1"/>
  <c r="H22" i="14"/>
  <c r="G16" i="2" s="1"/>
  <c r="G17" i="2" s="1"/>
  <c r="G22" i="14"/>
  <c r="F16" i="2" s="1"/>
  <c r="E16" i="2"/>
  <c r="D16" i="2"/>
  <c r="C16" i="2"/>
  <c r="AL15" i="14"/>
  <c r="AK15" i="14"/>
  <c r="AC15" i="14"/>
  <c r="AB15" i="14"/>
  <c r="K15" i="14"/>
  <c r="J15" i="14"/>
  <c r="AL16" i="14"/>
  <c r="AK16" i="14"/>
  <c r="AC16" i="14"/>
  <c r="AB16" i="14"/>
  <c r="T16" i="14"/>
  <c r="S16" i="14"/>
  <c r="K16" i="14"/>
  <c r="AL20" i="14"/>
  <c r="AK20" i="14"/>
  <c r="AC20" i="14"/>
  <c r="AB20" i="14"/>
  <c r="T20" i="14"/>
  <c r="S20" i="14"/>
  <c r="K20" i="14"/>
  <c r="J20" i="14"/>
  <c r="AL17" i="14"/>
  <c r="AK17" i="14"/>
  <c r="AC17" i="14"/>
  <c r="AB17" i="14"/>
  <c r="T17" i="14"/>
  <c r="S17" i="14"/>
  <c r="K17" i="14"/>
  <c r="K14" i="14"/>
  <c r="J14" i="14"/>
  <c r="AL12" i="14"/>
  <c r="AK12" i="14"/>
  <c r="AC12" i="14"/>
  <c r="T12" i="14"/>
  <c r="S12" i="14"/>
  <c r="K12" i="14"/>
  <c r="J12" i="14"/>
  <c r="J22" i="14" s="1"/>
  <c r="AL11" i="14"/>
  <c r="AK11" i="14"/>
  <c r="AC11" i="14"/>
  <c r="AB11" i="14"/>
  <c r="T11" i="14"/>
  <c r="S11" i="14"/>
  <c r="K11" i="14"/>
  <c r="J11" i="14"/>
  <c r="AL10" i="14"/>
  <c r="AK10" i="14"/>
  <c r="AC10" i="14"/>
  <c r="AB10" i="14"/>
  <c r="T10" i="14"/>
  <c r="S10" i="14"/>
  <c r="K10" i="14"/>
  <c r="J10" i="14"/>
  <c r="F11" i="9"/>
  <c r="F10" i="9"/>
  <c r="F9" i="9"/>
  <c r="R30" i="7"/>
  <c r="Q14" i="2" s="1"/>
  <c r="Q30" i="7"/>
  <c r="P14" i="2" s="1"/>
  <c r="P30" i="7"/>
  <c r="O14" i="2" s="1"/>
  <c r="O30" i="7"/>
  <c r="N14" i="2" s="1"/>
  <c r="N30" i="7"/>
  <c r="M14" i="2" s="1"/>
  <c r="M30" i="7"/>
  <c r="L14" i="2" s="1"/>
  <c r="AJ30" i="7"/>
  <c r="AI14" i="2" s="1"/>
  <c r="AI30" i="7"/>
  <c r="AH14" i="2" s="1"/>
  <c r="AH30" i="7"/>
  <c r="AG14" i="2" s="1"/>
  <c r="AF14" i="2"/>
  <c r="AE14" i="2"/>
  <c r="AE30" i="7"/>
  <c r="AD14" i="2" s="1"/>
  <c r="AA30" i="7"/>
  <c r="Z14" i="2" s="1"/>
  <c r="Z30" i="7"/>
  <c r="Y14" i="2" s="1"/>
  <c r="Y30" i="7"/>
  <c r="X14" i="2" s="1"/>
  <c r="X30" i="7"/>
  <c r="W14" i="2" s="1"/>
  <c r="W30" i="7"/>
  <c r="V14" i="2" s="1"/>
  <c r="U14" i="2"/>
  <c r="I30" i="7"/>
  <c r="H14" i="2" s="1"/>
  <c r="H30" i="7"/>
  <c r="G14" i="2" s="1"/>
  <c r="G30" i="7"/>
  <c r="F14" i="2" s="1"/>
  <c r="F30" i="7"/>
  <c r="E14" i="2" s="1"/>
  <c r="E30" i="7"/>
  <c r="D14" i="2" s="1"/>
  <c r="D30" i="7"/>
  <c r="C14" i="2" s="1"/>
  <c r="AI13" i="2"/>
  <c r="AH13" i="2"/>
  <c r="AH17" i="2" s="1"/>
  <c r="AG13" i="2"/>
  <c r="AG17" i="2" s="1"/>
  <c r="AF13" i="2"/>
  <c r="AF17" i="2" s="1"/>
  <c r="AE13" i="2"/>
  <c r="AD13" i="2"/>
  <c r="Z13" i="2"/>
  <c r="Z17" i="2" s="1"/>
  <c r="Y13" i="2"/>
  <c r="Y17" i="2" s="1"/>
  <c r="X13" i="2"/>
  <c r="W13" i="2"/>
  <c r="V13" i="2"/>
  <c r="U13" i="2"/>
  <c r="Q13" i="2"/>
  <c r="P13" i="2"/>
  <c r="O13" i="2"/>
  <c r="N13" i="2"/>
  <c r="L13" i="2"/>
  <c r="H13" i="2"/>
  <c r="G13" i="2"/>
  <c r="F13" i="2"/>
  <c r="E13" i="2"/>
  <c r="AI11" i="2"/>
  <c r="AH11" i="2"/>
  <c r="AG11" i="2"/>
  <c r="AF11" i="2"/>
  <c r="AE11" i="2"/>
  <c r="AD11" i="2"/>
  <c r="AD17" i="2" s="1"/>
  <c r="Z11" i="2"/>
  <c r="Y11" i="2"/>
  <c r="X11" i="2"/>
  <c r="W11" i="2"/>
  <c r="V11" i="2"/>
  <c r="U11" i="2"/>
  <c r="Q11" i="2"/>
  <c r="P11" i="2"/>
  <c r="O11" i="2"/>
  <c r="N11" i="2"/>
  <c r="M11" i="2"/>
  <c r="L11" i="2"/>
  <c r="H11" i="2"/>
  <c r="G11" i="2"/>
  <c r="F11" i="2"/>
  <c r="E11" i="2"/>
  <c r="D11" i="2"/>
  <c r="D17" i="2" s="1"/>
  <c r="C11" i="2"/>
  <c r="AK31" i="5"/>
  <c r="AJ31" i="5"/>
  <c r="AB31" i="5"/>
  <c r="AA31" i="5"/>
  <c r="S31" i="5"/>
  <c r="R31" i="5"/>
  <c r="J31" i="5"/>
  <c r="I31" i="5"/>
  <c r="AK26" i="5"/>
  <c r="AJ26" i="5"/>
  <c r="AB26" i="5"/>
  <c r="AA26" i="5"/>
  <c r="S26" i="5"/>
  <c r="R26" i="5"/>
  <c r="J26" i="5"/>
  <c r="I26" i="5"/>
  <c r="AK19" i="5"/>
  <c r="AJ19" i="5"/>
  <c r="AB19" i="5"/>
  <c r="AA19" i="5"/>
  <c r="S19" i="5"/>
  <c r="R19" i="5"/>
  <c r="J19" i="5"/>
  <c r="I19" i="5"/>
  <c r="AK15" i="5"/>
  <c r="AJ15" i="5"/>
  <c r="AB15" i="5"/>
  <c r="AA15" i="5"/>
  <c r="S15" i="5"/>
  <c r="R15" i="5"/>
  <c r="J15" i="5"/>
  <c r="I15" i="5"/>
  <c r="AK11" i="5"/>
  <c r="AJ11" i="5"/>
  <c r="AB11" i="5"/>
  <c r="AA11" i="5"/>
  <c r="S11" i="5"/>
  <c r="R11" i="5"/>
  <c r="J11" i="5"/>
  <c r="I11" i="5"/>
  <c r="AK18" i="4"/>
  <c r="AJ18" i="4"/>
  <c r="AB18" i="4"/>
  <c r="AA18" i="4"/>
  <c r="S18" i="4"/>
  <c r="R18" i="4"/>
  <c r="J18" i="4"/>
  <c r="I18" i="4"/>
  <c r="AK12" i="4"/>
  <c r="AJ12" i="4"/>
  <c r="AB12" i="4"/>
  <c r="AA12" i="4"/>
  <c r="S12" i="4"/>
  <c r="R12" i="4"/>
  <c r="J12" i="4"/>
  <c r="I12" i="4"/>
  <c r="AK11" i="4"/>
  <c r="AJ11" i="4"/>
  <c r="AB11" i="4"/>
  <c r="AA11" i="4"/>
  <c r="S11" i="4"/>
  <c r="R11" i="4"/>
  <c r="J11" i="4"/>
  <c r="I11" i="4"/>
  <c r="AK36" i="4"/>
  <c r="AJ36" i="4"/>
  <c r="AK34" i="4"/>
  <c r="AJ34" i="4"/>
  <c r="AK32" i="4"/>
  <c r="AJ32" i="4"/>
  <c r="AK31" i="4"/>
  <c r="AJ31" i="4"/>
  <c r="AK30" i="4"/>
  <c r="AJ30" i="4"/>
  <c r="AK28" i="4"/>
  <c r="AJ28" i="4"/>
  <c r="AK27" i="4"/>
  <c r="AJ27" i="4"/>
  <c r="AK26" i="4"/>
  <c r="AJ26" i="4"/>
  <c r="AK25" i="4"/>
  <c r="AJ25" i="4"/>
  <c r="AK23" i="4"/>
  <c r="AJ23" i="4"/>
  <c r="AK22" i="4"/>
  <c r="AJ22" i="4"/>
  <c r="AK21" i="4"/>
  <c r="AJ21" i="4"/>
  <c r="AK19" i="4"/>
  <c r="AJ19" i="4"/>
  <c r="AK16" i="4"/>
  <c r="AJ16" i="4"/>
  <c r="AK15" i="4"/>
  <c r="AJ15" i="4"/>
  <c r="AK14" i="4"/>
  <c r="AJ14" i="4"/>
  <c r="AK10" i="4"/>
  <c r="AJ10" i="4"/>
  <c r="AB36" i="4"/>
  <c r="AA36" i="4"/>
  <c r="AB34" i="4"/>
  <c r="AA34" i="4"/>
  <c r="AB32" i="4"/>
  <c r="AA32" i="4"/>
  <c r="AB31" i="4"/>
  <c r="AA31" i="4"/>
  <c r="AB30" i="4"/>
  <c r="AA30" i="4"/>
  <c r="AB28" i="4"/>
  <c r="AA28" i="4"/>
  <c r="AB27" i="4"/>
  <c r="AA27" i="4"/>
  <c r="AB26" i="4"/>
  <c r="AA26" i="4"/>
  <c r="AB25" i="4"/>
  <c r="AA25" i="4"/>
  <c r="AB23" i="4"/>
  <c r="AA23" i="4"/>
  <c r="AB22" i="4"/>
  <c r="AA22" i="4"/>
  <c r="AB21" i="4"/>
  <c r="AA21" i="4"/>
  <c r="AB19" i="4"/>
  <c r="AA19" i="4"/>
  <c r="AB16" i="4"/>
  <c r="AA16" i="4"/>
  <c r="AB15" i="4"/>
  <c r="AA15" i="4"/>
  <c r="AB14" i="4"/>
  <c r="AA14" i="4"/>
  <c r="AB10" i="4"/>
  <c r="AA10" i="4"/>
  <c r="S36" i="4"/>
  <c r="R36" i="4"/>
  <c r="S34" i="4"/>
  <c r="R34" i="4"/>
  <c r="S32" i="4"/>
  <c r="R32" i="4"/>
  <c r="S31" i="4"/>
  <c r="R31" i="4"/>
  <c r="S30" i="4"/>
  <c r="R30" i="4"/>
  <c r="S28" i="4"/>
  <c r="R28" i="4"/>
  <c r="S27" i="4"/>
  <c r="R27" i="4"/>
  <c r="S26" i="4"/>
  <c r="R26" i="4"/>
  <c r="S25" i="4"/>
  <c r="R25" i="4"/>
  <c r="S23" i="4"/>
  <c r="R23" i="4"/>
  <c r="S22" i="4"/>
  <c r="R22" i="4"/>
  <c r="S21" i="4"/>
  <c r="R21" i="4"/>
  <c r="S19" i="4"/>
  <c r="R19" i="4"/>
  <c r="S16" i="4"/>
  <c r="R16" i="4"/>
  <c r="S15" i="4"/>
  <c r="R15" i="4"/>
  <c r="S14" i="4"/>
  <c r="R14" i="4"/>
  <c r="S10" i="4"/>
  <c r="R10" i="4"/>
  <c r="J36" i="4"/>
  <c r="I36" i="4"/>
  <c r="J34" i="4"/>
  <c r="I34" i="4"/>
  <c r="J32" i="4"/>
  <c r="I32" i="4"/>
  <c r="J33" i="4"/>
  <c r="I33" i="4"/>
  <c r="J19" i="4"/>
  <c r="I19" i="4"/>
  <c r="AI10" i="2"/>
  <c r="H10" i="2"/>
  <c r="I20" i="3"/>
  <c r="J20" i="3"/>
  <c r="R20" i="3"/>
  <c r="S20" i="3"/>
  <c r="AA20" i="3"/>
  <c r="AB20" i="3"/>
  <c r="AJ20" i="3"/>
  <c r="AK20" i="3"/>
  <c r="R17" i="3"/>
  <c r="AK22" i="3"/>
  <c r="AJ22" i="3"/>
  <c r="AB22" i="3"/>
  <c r="AA22" i="3"/>
  <c r="S22" i="3"/>
  <c r="R22" i="3"/>
  <c r="J22" i="3"/>
  <c r="I22" i="3"/>
  <c r="AK15" i="3"/>
  <c r="AJ15" i="3"/>
  <c r="AB15" i="3"/>
  <c r="AA15" i="3"/>
  <c r="S15" i="3"/>
  <c r="R15" i="3"/>
  <c r="J15" i="3"/>
  <c r="I15" i="3"/>
  <c r="AK25" i="3"/>
  <c r="AJ25" i="3"/>
  <c r="AB25" i="3"/>
  <c r="AA25" i="3"/>
  <c r="S25" i="3"/>
  <c r="R25" i="3"/>
  <c r="J25" i="3"/>
  <c r="I25" i="3"/>
  <c r="I19" i="3"/>
  <c r="J19" i="3"/>
  <c r="I23" i="3"/>
  <c r="J23" i="3"/>
  <c r="I24" i="3"/>
  <c r="J24" i="3"/>
  <c r="I26" i="3"/>
  <c r="J26" i="3"/>
  <c r="I16" i="3"/>
  <c r="E38" i="9"/>
  <c r="E34" i="9"/>
  <c r="D34" i="9"/>
  <c r="F30" i="9"/>
  <c r="F29" i="9"/>
  <c r="F28" i="9"/>
  <c r="F27" i="9"/>
  <c r="F26" i="9"/>
  <c r="F24" i="9"/>
  <c r="F23" i="9"/>
  <c r="F22" i="9"/>
  <c r="F20" i="9"/>
  <c r="F19" i="9"/>
  <c r="F18" i="9"/>
  <c r="F17" i="9"/>
  <c r="F8" i="9"/>
  <c r="AL28" i="7"/>
  <c r="AK28" i="7"/>
  <c r="AC28" i="7"/>
  <c r="AB28" i="7"/>
  <c r="S28" i="7"/>
  <c r="U28" i="7" s="1"/>
  <c r="U30" i="7" s="1"/>
  <c r="K28" i="7"/>
  <c r="J28" i="7"/>
  <c r="AL27" i="7"/>
  <c r="AK27" i="7"/>
  <c r="AC27" i="7"/>
  <c r="AB27" i="7"/>
  <c r="T27" i="7"/>
  <c r="S27" i="7"/>
  <c r="K27" i="7"/>
  <c r="J27" i="7"/>
  <c r="AL26" i="7"/>
  <c r="AK26" i="7"/>
  <c r="AC26" i="7"/>
  <c r="AB26" i="7"/>
  <c r="T26" i="7"/>
  <c r="S26" i="7"/>
  <c r="K26" i="7"/>
  <c r="J26" i="7"/>
  <c r="AL25" i="7"/>
  <c r="AK25" i="7"/>
  <c r="AC25" i="7"/>
  <c r="AB25" i="7"/>
  <c r="T25" i="7"/>
  <c r="S25" i="7"/>
  <c r="K25" i="7"/>
  <c r="J25" i="7"/>
  <c r="AL23" i="7"/>
  <c r="AK23" i="7"/>
  <c r="AC23" i="7"/>
  <c r="AB23" i="7"/>
  <c r="T23" i="7"/>
  <c r="S23" i="7"/>
  <c r="K23" i="7"/>
  <c r="J23" i="7"/>
  <c r="AL22" i="7"/>
  <c r="AK22" i="7"/>
  <c r="AC22" i="7"/>
  <c r="AB22" i="7"/>
  <c r="T22" i="7"/>
  <c r="S22" i="7"/>
  <c r="K22" i="7"/>
  <c r="J22" i="7"/>
  <c r="AL21" i="7"/>
  <c r="AK21" i="7"/>
  <c r="AC21" i="7"/>
  <c r="AB21" i="7"/>
  <c r="T21" i="7"/>
  <c r="S21" i="7"/>
  <c r="K21" i="7"/>
  <c r="J21" i="7"/>
  <c r="K19" i="7"/>
  <c r="J19" i="7"/>
  <c r="AL17" i="7"/>
  <c r="AK17" i="7"/>
  <c r="AC17" i="7"/>
  <c r="AB17" i="7"/>
  <c r="T17" i="7"/>
  <c r="S17" i="7"/>
  <c r="K17" i="7"/>
  <c r="J17" i="7"/>
  <c r="AL16" i="7"/>
  <c r="AK16" i="7"/>
  <c r="AC16" i="7"/>
  <c r="AB16" i="7"/>
  <c r="T16" i="7"/>
  <c r="S16" i="7"/>
  <c r="K16" i="7"/>
  <c r="J16" i="7"/>
  <c r="AL15" i="7"/>
  <c r="AK15" i="7"/>
  <c r="AC15" i="7"/>
  <c r="AB15" i="7"/>
  <c r="T15" i="7"/>
  <c r="S15" i="7"/>
  <c r="K15" i="7"/>
  <c r="J15" i="7"/>
  <c r="AL14" i="7"/>
  <c r="AK14" i="7"/>
  <c r="AC14" i="7"/>
  <c r="AB14" i="7"/>
  <c r="T14" i="7"/>
  <c r="S14" i="7"/>
  <c r="K14" i="7"/>
  <c r="J14" i="7"/>
  <c r="AL12" i="7"/>
  <c r="AK12" i="7"/>
  <c r="AC12" i="7"/>
  <c r="AB12" i="7"/>
  <c r="T12" i="7"/>
  <c r="S12" i="7"/>
  <c r="K12" i="7"/>
  <c r="J12" i="7"/>
  <c r="AL11" i="7"/>
  <c r="AK11" i="7"/>
  <c r="AC11" i="7"/>
  <c r="AB11" i="7"/>
  <c r="T11" i="7"/>
  <c r="S11" i="7"/>
  <c r="K11" i="7"/>
  <c r="J11" i="7"/>
  <c r="AL10" i="7"/>
  <c r="AK10" i="7"/>
  <c r="AC10" i="7"/>
  <c r="AB10" i="7"/>
  <c r="T10" i="7"/>
  <c r="S10" i="7"/>
  <c r="K10" i="7"/>
  <c r="J10" i="7"/>
  <c r="D13" i="2"/>
  <c r="C13" i="2"/>
  <c r="AB30" i="6"/>
  <c r="AA30" i="6"/>
  <c r="S30" i="6"/>
  <c r="J30" i="6"/>
  <c r="I30" i="6"/>
  <c r="AB29" i="6"/>
  <c r="S29" i="6"/>
  <c r="J29" i="6"/>
  <c r="I29" i="6"/>
  <c r="AJ28" i="6"/>
  <c r="AB28" i="6"/>
  <c r="AA28" i="6"/>
  <c r="S28" i="6"/>
  <c r="J28" i="6"/>
  <c r="I28" i="6"/>
  <c r="AK26" i="6"/>
  <c r="AJ26" i="6"/>
  <c r="AB26" i="6"/>
  <c r="S26" i="6"/>
  <c r="R26" i="6"/>
  <c r="J26" i="6"/>
  <c r="I26" i="6"/>
  <c r="AK25" i="6"/>
  <c r="AJ25" i="6"/>
  <c r="AB25" i="6"/>
  <c r="S25" i="6"/>
  <c r="R25" i="6"/>
  <c r="J25" i="6"/>
  <c r="I25" i="6"/>
  <c r="AK24" i="6"/>
  <c r="AJ24" i="6"/>
  <c r="AB24" i="6"/>
  <c r="S24" i="6"/>
  <c r="R24" i="6"/>
  <c r="J24" i="6"/>
  <c r="AK22" i="6"/>
  <c r="AJ22" i="6"/>
  <c r="AB22" i="6"/>
  <c r="S22" i="6"/>
  <c r="R22" i="6"/>
  <c r="J22" i="6"/>
  <c r="AK21" i="6"/>
  <c r="AJ21" i="6"/>
  <c r="AB21" i="6"/>
  <c r="S21" i="6"/>
  <c r="J21" i="6"/>
  <c r="AK20" i="6"/>
  <c r="AJ20" i="6"/>
  <c r="AB20" i="6"/>
  <c r="S20" i="6"/>
  <c r="R20" i="6"/>
  <c r="J20" i="6"/>
  <c r="AK19" i="6"/>
  <c r="AJ19" i="6"/>
  <c r="AB19" i="6"/>
  <c r="S19" i="6"/>
  <c r="R19" i="6"/>
  <c r="J19" i="6"/>
  <c r="I19" i="6"/>
  <c r="AK17" i="6"/>
  <c r="AJ17" i="6"/>
  <c r="AB17" i="6"/>
  <c r="S17" i="6"/>
  <c r="R17" i="6"/>
  <c r="J17" i="6"/>
  <c r="AK16" i="6"/>
  <c r="AJ16" i="6"/>
  <c r="AB16" i="6"/>
  <c r="S16" i="6"/>
  <c r="R16" i="6"/>
  <c r="J16" i="6"/>
  <c r="AK15" i="6"/>
  <c r="AJ15" i="6"/>
  <c r="AB15" i="6"/>
  <c r="S15" i="6"/>
  <c r="R15" i="6"/>
  <c r="J15" i="6"/>
  <c r="AK14" i="6"/>
  <c r="AJ14" i="6"/>
  <c r="AB14" i="6"/>
  <c r="S14" i="6"/>
  <c r="R14" i="6"/>
  <c r="J14" i="6"/>
  <c r="I14" i="6"/>
  <c r="AK12" i="6"/>
  <c r="AJ12" i="6"/>
  <c r="AB12" i="6"/>
  <c r="S12" i="6"/>
  <c r="R12" i="6"/>
  <c r="J12" i="6"/>
  <c r="I12" i="6"/>
  <c r="AK11" i="6"/>
  <c r="AJ11" i="6"/>
  <c r="AB11" i="6"/>
  <c r="S11" i="6"/>
  <c r="R11" i="6"/>
  <c r="J11" i="6"/>
  <c r="I11" i="6"/>
  <c r="AK10" i="6"/>
  <c r="AJ10" i="6"/>
  <c r="AB10" i="6"/>
  <c r="S10" i="6"/>
  <c r="R10" i="6"/>
  <c r="J10" i="6"/>
  <c r="I10" i="6"/>
  <c r="AI33" i="5"/>
  <c r="AI12" i="2" s="1"/>
  <c r="AH33" i="5"/>
  <c r="AH12" i="2" s="1"/>
  <c r="AG33" i="5"/>
  <c r="AG12" i="2" s="1"/>
  <c r="AF12" i="2"/>
  <c r="AE12" i="2"/>
  <c r="AD33" i="5"/>
  <c r="AD12" i="2" s="1"/>
  <c r="Z33" i="5"/>
  <c r="Z12" i="2" s="1"/>
  <c r="Y33" i="5"/>
  <c r="Y12" i="2" s="1"/>
  <c r="X33" i="5"/>
  <c r="X12" i="2" s="1"/>
  <c r="W33" i="5"/>
  <c r="W12" i="2" s="1"/>
  <c r="V33" i="5"/>
  <c r="V12" i="2" s="1"/>
  <c r="U33" i="5"/>
  <c r="U12" i="2" s="1"/>
  <c r="Q33" i="5"/>
  <c r="Q12" i="2" s="1"/>
  <c r="P33" i="5"/>
  <c r="P12" i="2" s="1"/>
  <c r="O33" i="5"/>
  <c r="O12" i="2" s="1"/>
  <c r="N12" i="2"/>
  <c r="M33" i="5"/>
  <c r="M12" i="2" s="1"/>
  <c r="L12" i="2"/>
  <c r="H12" i="2"/>
  <c r="G12" i="2"/>
  <c r="F12" i="2"/>
  <c r="F17" i="2" s="1"/>
  <c r="E12" i="2"/>
  <c r="D12" i="2"/>
  <c r="C12" i="2"/>
  <c r="AK32" i="5"/>
  <c r="AJ32" i="5"/>
  <c r="AB32" i="5"/>
  <c r="AA32" i="5"/>
  <c r="S32" i="5"/>
  <c r="R32" i="5"/>
  <c r="J32" i="5"/>
  <c r="I32" i="5"/>
  <c r="AK30" i="5"/>
  <c r="AJ30" i="5"/>
  <c r="AB30" i="5"/>
  <c r="AA30" i="5"/>
  <c r="S30" i="5"/>
  <c r="R30" i="5"/>
  <c r="J30" i="5"/>
  <c r="I30" i="5"/>
  <c r="AK29" i="5"/>
  <c r="AJ29" i="5"/>
  <c r="AB29" i="5"/>
  <c r="AA29" i="5"/>
  <c r="S29" i="5"/>
  <c r="R29" i="5"/>
  <c r="J29" i="5"/>
  <c r="I29" i="5"/>
  <c r="AK27" i="5"/>
  <c r="AJ27" i="5"/>
  <c r="AB27" i="5"/>
  <c r="AA27" i="5"/>
  <c r="S27" i="5"/>
  <c r="R27" i="5"/>
  <c r="J27" i="5"/>
  <c r="I27" i="5"/>
  <c r="AK25" i="5"/>
  <c r="AJ25" i="5"/>
  <c r="AB25" i="5"/>
  <c r="AA25" i="5"/>
  <c r="S25" i="5"/>
  <c r="R25" i="5"/>
  <c r="J25" i="5"/>
  <c r="I25" i="5"/>
  <c r="AK24" i="5"/>
  <c r="AJ24" i="5"/>
  <c r="AB24" i="5"/>
  <c r="AA24" i="5"/>
  <c r="S24" i="5"/>
  <c r="R24" i="5"/>
  <c r="J24" i="5"/>
  <c r="I24" i="5"/>
  <c r="AK23" i="5"/>
  <c r="AJ23" i="5"/>
  <c r="AB23" i="5"/>
  <c r="AA23" i="5"/>
  <c r="S23" i="5"/>
  <c r="R23" i="5"/>
  <c r="J23" i="5"/>
  <c r="I23" i="5"/>
  <c r="AK22" i="5"/>
  <c r="AJ22" i="5"/>
  <c r="AB22" i="5"/>
  <c r="AA22" i="5"/>
  <c r="S22" i="5"/>
  <c r="R22" i="5"/>
  <c r="J22" i="5"/>
  <c r="I22" i="5"/>
  <c r="AK20" i="5"/>
  <c r="AJ20" i="5"/>
  <c r="AB20" i="5"/>
  <c r="AA20" i="5"/>
  <c r="S20" i="5"/>
  <c r="R20" i="5"/>
  <c r="J20" i="5"/>
  <c r="I20" i="5"/>
  <c r="AK18" i="5"/>
  <c r="AJ18" i="5"/>
  <c r="AB18" i="5"/>
  <c r="AA18" i="5"/>
  <c r="S18" i="5"/>
  <c r="R18" i="5"/>
  <c r="J18" i="5"/>
  <c r="I18" i="5"/>
  <c r="AK16" i="5"/>
  <c r="AJ16" i="5"/>
  <c r="AB16" i="5"/>
  <c r="AA16" i="5"/>
  <c r="S16" i="5"/>
  <c r="R16" i="5"/>
  <c r="J16" i="5"/>
  <c r="I16" i="5"/>
  <c r="AK14" i="5"/>
  <c r="AJ14" i="5"/>
  <c r="AB14" i="5"/>
  <c r="AA14" i="5"/>
  <c r="S14" i="5"/>
  <c r="R14" i="5"/>
  <c r="J14" i="5"/>
  <c r="I14" i="5"/>
  <c r="AK12" i="5"/>
  <c r="AJ12" i="5"/>
  <c r="AB12" i="5"/>
  <c r="AA12" i="5"/>
  <c r="S12" i="5"/>
  <c r="R12" i="5"/>
  <c r="J12" i="5"/>
  <c r="I12" i="5"/>
  <c r="AK10" i="5"/>
  <c r="AJ10" i="5"/>
  <c r="AB10" i="5"/>
  <c r="AA10" i="5"/>
  <c r="S10" i="5"/>
  <c r="R10" i="5"/>
  <c r="J10" i="5"/>
  <c r="I10" i="5"/>
  <c r="J31" i="4"/>
  <c r="I31" i="4"/>
  <c r="J30" i="4"/>
  <c r="I30" i="4"/>
  <c r="J28" i="4"/>
  <c r="I28" i="4"/>
  <c r="J27" i="4"/>
  <c r="I27" i="4"/>
  <c r="J26" i="4"/>
  <c r="I26" i="4"/>
  <c r="J25" i="4"/>
  <c r="I25" i="4"/>
  <c r="J23" i="4"/>
  <c r="I23" i="4"/>
  <c r="J22" i="4"/>
  <c r="I22" i="4"/>
  <c r="J21" i="4"/>
  <c r="I21" i="4"/>
  <c r="J17" i="4"/>
  <c r="I17" i="4"/>
  <c r="J16" i="4"/>
  <c r="I16" i="4"/>
  <c r="J15" i="4"/>
  <c r="I15" i="4"/>
  <c r="J14" i="4"/>
  <c r="I14" i="4"/>
  <c r="J10" i="4"/>
  <c r="I10" i="4"/>
  <c r="E10" i="2"/>
  <c r="AK26" i="3"/>
  <c r="AJ26" i="3"/>
  <c r="AB26" i="3"/>
  <c r="AA26" i="3"/>
  <c r="S26" i="3"/>
  <c r="R26" i="3"/>
  <c r="AK24" i="3"/>
  <c r="AJ24" i="3"/>
  <c r="AB24" i="3"/>
  <c r="AA24" i="3"/>
  <c r="S24" i="3"/>
  <c r="R24" i="3"/>
  <c r="AK23" i="3"/>
  <c r="AJ23" i="3"/>
  <c r="AB23" i="3"/>
  <c r="AA23" i="3"/>
  <c r="S23" i="3"/>
  <c r="R23" i="3"/>
  <c r="AK19" i="3"/>
  <c r="AJ19" i="3"/>
  <c r="AB19" i="3"/>
  <c r="AA19" i="3"/>
  <c r="S19" i="3"/>
  <c r="R19" i="3"/>
  <c r="AK17" i="3"/>
  <c r="AJ17" i="3"/>
  <c r="AB17" i="3"/>
  <c r="AA17" i="3"/>
  <c r="S17" i="3"/>
  <c r="J17" i="3"/>
  <c r="I17" i="3"/>
  <c r="AK16" i="3"/>
  <c r="AJ16" i="3"/>
  <c r="AB16" i="3"/>
  <c r="AA16" i="3"/>
  <c r="S16" i="3"/>
  <c r="R16" i="3"/>
  <c r="J16" i="3"/>
  <c r="AK13" i="3"/>
  <c r="AJ13" i="3"/>
  <c r="AB13" i="3"/>
  <c r="AA13" i="3"/>
  <c r="S13" i="3"/>
  <c r="R13" i="3"/>
  <c r="J13" i="3"/>
  <c r="I13" i="3"/>
  <c r="AK12" i="3"/>
  <c r="AJ12" i="3"/>
  <c r="AB12" i="3"/>
  <c r="AA12" i="3"/>
  <c r="S12" i="3"/>
  <c r="R12" i="3"/>
  <c r="J12" i="3"/>
  <c r="I12" i="3"/>
  <c r="AK11" i="3"/>
  <c r="AJ11" i="3"/>
  <c r="AB11" i="3"/>
  <c r="AA11" i="3"/>
  <c r="S11" i="3"/>
  <c r="R11" i="3"/>
  <c r="J11" i="3"/>
  <c r="I11" i="3"/>
  <c r="J15" i="2"/>
  <c r="I15" i="2"/>
  <c r="AI17" i="2" l="1"/>
  <c r="AE17" i="2"/>
  <c r="X17" i="2"/>
  <c r="W17" i="2"/>
  <c r="D25" i="2"/>
  <c r="C21" i="2"/>
  <c r="K15" i="11"/>
  <c r="C22" i="2"/>
  <c r="D21" i="2"/>
  <c r="D20" i="2"/>
  <c r="G31" i="2" s="1"/>
  <c r="K19" i="11"/>
  <c r="K21" i="11" s="1"/>
  <c r="K17" i="11"/>
  <c r="AD11" i="7"/>
  <c r="AD14" i="7"/>
  <c r="U25" i="7"/>
  <c r="T19" i="5"/>
  <c r="AC12" i="5"/>
  <c r="T11" i="5"/>
  <c r="AM20" i="14"/>
  <c r="K11" i="3"/>
  <c r="AC19" i="3"/>
  <c r="K13" i="3"/>
  <c r="AC11" i="6"/>
  <c r="AC14" i="6"/>
  <c r="AC16" i="6"/>
  <c r="AC19" i="6"/>
  <c r="AC21" i="6"/>
  <c r="AC24" i="6"/>
  <c r="AC26" i="6"/>
  <c r="T26" i="6"/>
  <c r="K36" i="4"/>
  <c r="T16" i="4"/>
  <c r="T34" i="4"/>
  <c r="K15" i="2"/>
  <c r="AC15" i="2"/>
  <c r="AM11" i="7"/>
  <c r="AD23" i="7"/>
  <c r="AD27" i="7"/>
  <c r="U10" i="7"/>
  <c r="U12" i="7"/>
  <c r="U14" i="7"/>
  <c r="U15" i="7"/>
  <c r="L21" i="7"/>
  <c r="AO23" i="7"/>
  <c r="L11" i="7"/>
  <c r="AM23" i="7"/>
  <c r="AM25" i="7"/>
  <c r="AM26" i="7"/>
  <c r="AM11" i="14"/>
  <c r="AM15" i="14"/>
  <c r="U10" i="14"/>
  <c r="U16" i="14"/>
  <c r="L15" i="14"/>
  <c r="K22" i="14" s="1"/>
  <c r="J16" i="2" s="1"/>
  <c r="K11" i="6"/>
  <c r="K12" i="6"/>
  <c r="K15" i="6"/>
  <c r="K17" i="6"/>
  <c r="K20" i="6"/>
  <c r="K28" i="6"/>
  <c r="K29" i="6"/>
  <c r="AL10" i="6"/>
  <c r="AL15" i="6"/>
  <c r="AL19" i="6"/>
  <c r="AL22" i="6"/>
  <c r="AL25" i="6"/>
  <c r="AL29" i="6"/>
  <c r="AL30" i="6"/>
  <c r="AL31" i="6" s="1"/>
  <c r="AM11" i="5"/>
  <c r="T22" i="5"/>
  <c r="AL16" i="5"/>
  <c r="AL23" i="5"/>
  <c r="AL15" i="5"/>
  <c r="AL19" i="5"/>
  <c r="K10" i="5"/>
  <c r="K14" i="5"/>
  <c r="K27" i="5"/>
  <c r="K29" i="5"/>
  <c r="AC11" i="5"/>
  <c r="AC15" i="5"/>
  <c r="AC19" i="5"/>
  <c r="AC26" i="5"/>
  <c r="AC31" i="5"/>
  <c r="T36" i="4"/>
  <c r="T11" i="4"/>
  <c r="T14" i="4"/>
  <c r="AC10" i="4"/>
  <c r="AC30" i="4"/>
  <c r="AL11" i="4"/>
  <c r="AC27" i="4"/>
  <c r="T12" i="4"/>
  <c r="AL16" i="3"/>
  <c r="AC15" i="3"/>
  <c r="AC26" i="3"/>
  <c r="AL13" i="3"/>
  <c r="J10" i="2"/>
  <c r="U17" i="14"/>
  <c r="AD15" i="14"/>
  <c r="AC22" i="14" s="1"/>
  <c r="AB16" i="2" s="1"/>
  <c r="AD20" i="14"/>
  <c r="O30" i="18"/>
  <c r="P25" i="18"/>
  <c r="P28" i="18" s="1"/>
  <c r="P31" i="18"/>
  <c r="Q31" i="18" s="1"/>
  <c r="N51" i="18"/>
  <c r="O48" i="18"/>
  <c r="N30" i="18"/>
  <c r="N32" i="18"/>
  <c r="AN11" i="5"/>
  <c r="AC10" i="5"/>
  <c r="AC24" i="5"/>
  <c r="AC30" i="5"/>
  <c r="T12" i="5"/>
  <c r="T20" i="5"/>
  <c r="T32" i="5"/>
  <c r="AN31" i="5"/>
  <c r="T31" i="4"/>
  <c r="T15" i="4"/>
  <c r="AJ27" i="3"/>
  <c r="AJ10" i="2" s="1"/>
  <c r="AL15" i="3"/>
  <c r="AK27" i="3"/>
  <c r="AA27" i="3"/>
  <c r="AA10" i="2" s="1"/>
  <c r="AB27" i="3"/>
  <c r="AB10" i="2" s="1"/>
  <c r="AC23" i="3"/>
  <c r="S10" i="2"/>
  <c r="AN15" i="3"/>
  <c r="T15" i="3"/>
  <c r="I10" i="2"/>
  <c r="T27" i="5"/>
  <c r="U20" i="14"/>
  <c r="AB22" i="14"/>
  <c r="AA16" i="2" s="1"/>
  <c r="I16" i="2"/>
  <c r="AO15" i="14"/>
  <c r="AC31" i="4"/>
  <c r="AM31" i="4"/>
  <c r="AL15" i="4"/>
  <c r="AC23" i="4"/>
  <c r="AL19" i="4"/>
  <c r="AC11" i="4"/>
  <c r="AC28" i="4"/>
  <c r="AL23" i="4"/>
  <c r="K12" i="4"/>
  <c r="T20" i="3"/>
  <c r="AN20" i="3"/>
  <c r="AM20" i="3"/>
  <c r="AC24" i="3"/>
  <c r="U11" i="7"/>
  <c r="U16" i="7"/>
  <c r="U22" i="7"/>
  <c r="L23" i="7"/>
  <c r="AN16" i="14"/>
  <c r="AL22" i="14"/>
  <c r="AK16" i="2" s="1"/>
  <c r="AK22" i="14"/>
  <c r="AJ16" i="2" s="1"/>
  <c r="T22" i="14"/>
  <c r="S16" i="2" s="1"/>
  <c r="S17" i="2" s="1"/>
  <c r="AL15" i="2"/>
  <c r="AB11" i="2"/>
  <c r="AB17" i="2" s="1"/>
  <c r="AN12" i="4"/>
  <c r="AN18" i="4"/>
  <c r="T18" i="4"/>
  <c r="J11" i="2"/>
  <c r="AL10" i="4"/>
  <c r="AC18" i="4"/>
  <c r="AK11" i="2"/>
  <c r="I11" i="2"/>
  <c r="T30" i="4"/>
  <c r="AC22" i="4"/>
  <c r="AL14" i="4"/>
  <c r="AL34" i="4"/>
  <c r="S11" i="2"/>
  <c r="AN20" i="14"/>
  <c r="AN15" i="14"/>
  <c r="L12" i="14"/>
  <c r="AO20" i="14"/>
  <c r="AD17" i="14"/>
  <c r="AD16" i="14"/>
  <c r="T30" i="7"/>
  <c r="S14" i="2" s="1"/>
  <c r="AL30" i="7"/>
  <c r="AK14" i="2" s="1"/>
  <c r="AB14" i="2"/>
  <c r="AK30" i="7"/>
  <c r="AJ14" i="2" s="1"/>
  <c r="AM17" i="7"/>
  <c r="AM22" i="7"/>
  <c r="S30" i="7"/>
  <c r="AO10" i="7"/>
  <c r="AO25" i="7"/>
  <c r="AM28" i="7"/>
  <c r="AD10" i="7"/>
  <c r="AD15" i="7"/>
  <c r="AC15" i="6"/>
  <c r="T12" i="6"/>
  <c r="T17" i="6"/>
  <c r="T22" i="6"/>
  <c r="T28" i="6"/>
  <c r="K11" i="5"/>
  <c r="AM31" i="5"/>
  <c r="AM15" i="5"/>
  <c r="AN15" i="5"/>
  <c r="T15" i="5"/>
  <c r="AN26" i="5"/>
  <c r="AM26" i="5"/>
  <c r="AC22" i="5"/>
  <c r="AC27" i="5"/>
  <c r="AL26" i="5"/>
  <c r="T27" i="4"/>
  <c r="AJ11" i="2"/>
  <c r="AC16" i="4"/>
  <c r="AC36" i="4"/>
  <c r="AL30" i="4"/>
  <c r="AM18" i="4"/>
  <c r="AA11" i="2"/>
  <c r="AL20" i="3"/>
  <c r="AC20" i="3"/>
  <c r="K22" i="3"/>
  <c r="AC12" i="3"/>
  <c r="D22" i="2"/>
  <c r="D26" i="2"/>
  <c r="AN15" i="2"/>
  <c r="AM15" i="2"/>
  <c r="AN14" i="14"/>
  <c r="AO16" i="14"/>
  <c r="AM16" i="14"/>
  <c r="L16" i="14"/>
  <c r="AO17" i="14"/>
  <c r="AN17" i="14"/>
  <c r="AD11" i="14"/>
  <c r="AO14" i="14"/>
  <c r="U12" i="14"/>
  <c r="L10" i="14"/>
  <c r="L17" i="14"/>
  <c r="AM17" i="14"/>
  <c r="AD12" i="14"/>
  <c r="AN12" i="14"/>
  <c r="D25" i="14" s="1"/>
  <c r="AO12" i="14"/>
  <c r="AO10" i="14"/>
  <c r="AM12" i="14"/>
  <c r="L14" i="14"/>
  <c r="AN11" i="14"/>
  <c r="AO11" i="14"/>
  <c r="L11" i="14"/>
  <c r="U11" i="14"/>
  <c r="AD10" i="14"/>
  <c r="L20" i="14"/>
  <c r="AN10" i="14"/>
  <c r="AM30" i="6"/>
  <c r="AN25" i="6"/>
  <c r="T14" i="6"/>
  <c r="F36" i="9"/>
  <c r="F35" i="9"/>
  <c r="F37" i="9"/>
  <c r="F38" i="9"/>
  <c r="AN25" i="7"/>
  <c r="AA14" i="2"/>
  <c r="U23" i="7"/>
  <c r="L15" i="7"/>
  <c r="AN26" i="7"/>
  <c r="J30" i="7"/>
  <c r="I14" i="2" s="1"/>
  <c r="K30" i="7"/>
  <c r="J14" i="2" s="1"/>
  <c r="AO28" i="7"/>
  <c r="AN12" i="7"/>
  <c r="AD16" i="7"/>
  <c r="AD21" i="7"/>
  <c r="L26" i="7"/>
  <c r="AN23" i="7"/>
  <c r="AN15" i="7"/>
  <c r="AO15" i="7"/>
  <c r="AM16" i="7"/>
  <c r="AM21" i="7"/>
  <c r="U26" i="7"/>
  <c r="AN17" i="7"/>
  <c r="AO22" i="7"/>
  <c r="AO12" i="7"/>
  <c r="AD17" i="7"/>
  <c r="AD22" i="7"/>
  <c r="AO14" i="7"/>
  <c r="AN19" i="7"/>
  <c r="AO19" i="7"/>
  <c r="L10" i="7"/>
  <c r="AM14" i="7"/>
  <c r="AO11" i="7"/>
  <c r="AN21" i="7"/>
  <c r="AD25" i="7"/>
  <c r="AO21" i="7"/>
  <c r="L12" i="7"/>
  <c r="AO17" i="7"/>
  <c r="U17" i="7"/>
  <c r="AO26" i="7"/>
  <c r="AM27" i="7"/>
  <c r="L28" i="7"/>
  <c r="AM10" i="7"/>
  <c r="D30" i="2"/>
  <c r="AL16" i="6"/>
  <c r="AL26" i="6"/>
  <c r="AN14" i="6"/>
  <c r="AK13" i="2"/>
  <c r="AK17" i="2" s="1"/>
  <c r="AL21" i="6"/>
  <c r="AL24" i="6"/>
  <c r="AJ13" i="2"/>
  <c r="AJ17" i="2" s="1"/>
  <c r="AL14" i="6"/>
  <c r="AM16" i="6"/>
  <c r="AN26" i="6"/>
  <c r="AN16" i="6"/>
  <c r="AC17" i="6"/>
  <c r="AC29" i="6"/>
  <c r="AC30" i="6"/>
  <c r="AC25" i="6"/>
  <c r="AN30" i="6"/>
  <c r="AC12" i="6"/>
  <c r="AC20" i="6"/>
  <c r="T21" i="6"/>
  <c r="AN19" i="6"/>
  <c r="T20" i="6"/>
  <c r="T11" i="6"/>
  <c r="T30" i="6"/>
  <c r="T29" i="6"/>
  <c r="T16" i="6"/>
  <c r="AN22" i="6"/>
  <c r="AN24" i="6"/>
  <c r="T19" i="6"/>
  <c r="T24" i="6"/>
  <c r="AN29" i="6"/>
  <c r="K16" i="6"/>
  <c r="AN28" i="6"/>
  <c r="K30" i="6"/>
  <c r="AN17" i="6"/>
  <c r="AN15" i="6"/>
  <c r="K25" i="6"/>
  <c r="K22" i="6"/>
  <c r="AM17" i="6"/>
  <c r="AM15" i="6"/>
  <c r="AM11" i="6"/>
  <c r="C26" i="2"/>
  <c r="D29" i="2"/>
  <c r="C27" i="2"/>
  <c r="C29" i="2"/>
  <c r="C30" i="2"/>
  <c r="C28" i="2"/>
  <c r="D27" i="2"/>
  <c r="C23" i="2"/>
  <c r="D23" i="2"/>
  <c r="D24" i="2"/>
  <c r="D28" i="2"/>
  <c r="C24" i="2"/>
  <c r="C25" i="2"/>
  <c r="AL11" i="5"/>
  <c r="AL31" i="5"/>
  <c r="AL18" i="5"/>
  <c r="AM19" i="5"/>
  <c r="AM22" i="5"/>
  <c r="AN19" i="5"/>
  <c r="AN27" i="5"/>
  <c r="AN30" i="5"/>
  <c r="T24" i="5"/>
  <c r="K31" i="5"/>
  <c r="T31" i="5"/>
  <c r="K26" i="5"/>
  <c r="T26" i="5"/>
  <c r="K19" i="5"/>
  <c r="K15" i="5"/>
  <c r="AL30" i="5"/>
  <c r="K25" i="5"/>
  <c r="AC14" i="5"/>
  <c r="AN34" i="4"/>
  <c r="K34" i="4"/>
  <c r="AL18" i="4"/>
  <c r="AL14" i="5"/>
  <c r="AM16" i="5"/>
  <c r="AN23" i="5"/>
  <c r="AC16" i="5"/>
  <c r="AC23" i="5"/>
  <c r="AC29" i="5"/>
  <c r="AL25" i="5"/>
  <c r="AL29" i="5"/>
  <c r="AL12" i="5"/>
  <c r="AL20" i="5"/>
  <c r="AL24" i="5"/>
  <c r="AM32" i="5"/>
  <c r="AL32" i="5"/>
  <c r="AL27" i="5"/>
  <c r="AN32" i="5"/>
  <c r="AC32" i="5"/>
  <c r="AA33" i="5"/>
  <c r="AA12" i="2" s="1"/>
  <c r="AB33" i="5"/>
  <c r="AB12" i="2" s="1"/>
  <c r="AC25" i="5"/>
  <c r="AN14" i="5"/>
  <c r="AN16" i="5"/>
  <c r="T16" i="5"/>
  <c r="AM23" i="5"/>
  <c r="T23" i="5"/>
  <c r="T29" i="5"/>
  <c r="AN10" i="5"/>
  <c r="T18" i="5"/>
  <c r="AN18" i="5"/>
  <c r="T30" i="5"/>
  <c r="T14" i="5"/>
  <c r="T10" i="5"/>
  <c r="K22" i="5"/>
  <c r="K18" i="5"/>
  <c r="AN22" i="5"/>
  <c r="AN29" i="5"/>
  <c r="AM25" i="5"/>
  <c r="AM18" i="5"/>
  <c r="AM14" i="5"/>
  <c r="K18" i="4"/>
  <c r="K16" i="4"/>
  <c r="AC14" i="4"/>
  <c r="AC34" i="4"/>
  <c r="AL27" i="4"/>
  <c r="AC12" i="4"/>
  <c r="AM11" i="4"/>
  <c r="AN11" i="4"/>
  <c r="K27" i="4"/>
  <c r="AC32" i="4"/>
  <c r="AL22" i="4"/>
  <c r="AN33" i="4"/>
  <c r="T23" i="4"/>
  <c r="AC15" i="4"/>
  <c r="AL28" i="4"/>
  <c r="AL12" i="4"/>
  <c r="AL25" i="4"/>
  <c r="K11" i="4"/>
  <c r="AM12" i="4"/>
  <c r="AM33" i="4"/>
  <c r="K32" i="4"/>
  <c r="T28" i="4"/>
  <c r="AN36" i="4"/>
  <c r="K15" i="4"/>
  <c r="T10" i="4"/>
  <c r="T32" i="4"/>
  <c r="AL16" i="4"/>
  <c r="AL36" i="4"/>
  <c r="AL21" i="4"/>
  <c r="AL26" i="4"/>
  <c r="T25" i="4"/>
  <c r="T26" i="4"/>
  <c r="AC19" i="4"/>
  <c r="AL31" i="4"/>
  <c r="AC21" i="4"/>
  <c r="AL32" i="4"/>
  <c r="T21" i="4"/>
  <c r="AC25" i="4"/>
  <c r="AC26" i="4"/>
  <c r="AM34" i="4"/>
  <c r="T19" i="4"/>
  <c r="AM36" i="4"/>
  <c r="T22" i="4"/>
  <c r="AN31" i="4"/>
  <c r="AN26" i="4"/>
  <c r="K28" i="4"/>
  <c r="AN19" i="4"/>
  <c r="K17" i="4"/>
  <c r="K25" i="4"/>
  <c r="K33" i="4"/>
  <c r="AM19" i="4"/>
  <c r="AN32" i="4"/>
  <c r="K30" i="4"/>
  <c r="AM14" i="4"/>
  <c r="AM26" i="4"/>
  <c r="AM32" i="4"/>
  <c r="AN16" i="4"/>
  <c r="AM16" i="4"/>
  <c r="AN17" i="4"/>
  <c r="AN27" i="4"/>
  <c r="K19" i="4"/>
  <c r="AN30" i="4"/>
  <c r="AM30" i="4"/>
  <c r="K31" i="4"/>
  <c r="K22" i="4"/>
  <c r="AN15" i="4"/>
  <c r="AM22" i="4"/>
  <c r="AM27" i="4"/>
  <c r="AN25" i="4"/>
  <c r="AM10" i="4"/>
  <c r="AN10" i="4"/>
  <c r="T22" i="3"/>
  <c r="AL24" i="3"/>
  <c r="T26" i="3"/>
  <c r="AL17" i="3"/>
  <c r="K20" i="3"/>
  <c r="T19" i="3"/>
  <c r="AC25" i="3"/>
  <c r="K19" i="3"/>
  <c r="AC13" i="3"/>
  <c r="AL19" i="3"/>
  <c r="AC22" i="3"/>
  <c r="AN22" i="3"/>
  <c r="AM22" i="3"/>
  <c r="AL22" i="3"/>
  <c r="K26" i="3"/>
  <c r="AL12" i="3"/>
  <c r="AL26" i="3"/>
  <c r="AM15" i="3"/>
  <c r="K17" i="3"/>
  <c r="K15" i="3"/>
  <c r="K16" i="3"/>
  <c r="AM25" i="3"/>
  <c r="AN25" i="3"/>
  <c r="T25" i="3"/>
  <c r="AL25" i="3"/>
  <c r="K25" i="3"/>
  <c r="AC16" i="3"/>
  <c r="K12" i="3"/>
  <c r="AL23" i="3"/>
  <c r="T12" i="3"/>
  <c r="T24" i="3"/>
  <c r="K23" i="3"/>
  <c r="AN24" i="3"/>
  <c r="AN13" i="3"/>
  <c r="AM11" i="3"/>
  <c r="AM13" i="3"/>
  <c r="AN16" i="3"/>
  <c r="AC11" i="3"/>
  <c r="AN26" i="3"/>
  <c r="T23" i="3"/>
  <c r="AN19" i="3"/>
  <c r="T13" i="3"/>
  <c r="AN17" i="3"/>
  <c r="T17" i="3"/>
  <c r="AM17" i="3"/>
  <c r="T16" i="3"/>
  <c r="AM16" i="3"/>
  <c r="J12" i="2"/>
  <c r="AN20" i="5"/>
  <c r="S33" i="5"/>
  <c r="S12" i="2" s="1"/>
  <c r="AM29" i="5"/>
  <c r="AL28" i="6"/>
  <c r="U21" i="7"/>
  <c r="S13" i="2"/>
  <c r="K14" i="6"/>
  <c r="AM14" i="6"/>
  <c r="AN11" i="3"/>
  <c r="R33" i="5"/>
  <c r="L14" i="7"/>
  <c r="K16" i="5"/>
  <c r="AN28" i="7"/>
  <c r="AD28" i="7"/>
  <c r="AN25" i="5"/>
  <c r="AM30" i="5"/>
  <c r="K30" i="5"/>
  <c r="AA13" i="2"/>
  <c r="K21" i="6"/>
  <c r="T11" i="3"/>
  <c r="AM17" i="4"/>
  <c r="T25" i="5"/>
  <c r="AB13" i="2"/>
  <c r="AJ33" i="5"/>
  <c r="AJ12" i="2" s="1"/>
  <c r="AC10" i="6"/>
  <c r="T25" i="6"/>
  <c r="AC20" i="5"/>
  <c r="I12" i="2"/>
  <c r="L17" i="7"/>
  <c r="AN14" i="4"/>
  <c r="AL12" i="6"/>
  <c r="T10" i="6"/>
  <c r="L25" i="7"/>
  <c r="AK33" i="5"/>
  <c r="AK12" i="2" s="1"/>
  <c r="AM23" i="3"/>
  <c r="AM26" i="3"/>
  <c r="AM21" i="4"/>
  <c r="K21" i="4"/>
  <c r="AL10" i="5"/>
  <c r="AN23" i="3"/>
  <c r="AN21" i="4"/>
  <c r="AN28" i="4"/>
  <c r="AM10" i="5"/>
  <c r="AN10" i="6"/>
  <c r="AM15" i="4"/>
  <c r="K10" i="4"/>
  <c r="T15" i="6"/>
  <c r="AM25" i="4"/>
  <c r="K32" i="5"/>
  <c r="AM19" i="6"/>
  <c r="K19" i="6"/>
  <c r="K26" i="6"/>
  <c r="AL11" i="3"/>
  <c r="K26" i="4"/>
  <c r="AL11" i="6"/>
  <c r="AN11" i="7"/>
  <c r="AM19" i="3"/>
  <c r="AM15" i="7"/>
  <c r="F34" i="9"/>
  <c r="AC22" i="6"/>
  <c r="AD26" i="7"/>
  <c r="AL17" i="6"/>
  <c r="L19" i="7"/>
  <c r="AC18" i="5"/>
  <c r="AN22" i="4"/>
  <c r="AN11" i="6"/>
  <c r="AM12" i="6"/>
  <c r="I13" i="2"/>
  <c r="K24" i="5"/>
  <c r="AM24" i="5"/>
  <c r="AN12" i="6"/>
  <c r="J13" i="2"/>
  <c r="J17" i="2" s="1"/>
  <c r="AN20" i="6"/>
  <c r="K24" i="6"/>
  <c r="U27" i="7"/>
  <c r="AL22" i="5"/>
  <c r="K23" i="5"/>
  <c r="AC17" i="3"/>
  <c r="AM27" i="5"/>
  <c r="AN24" i="5"/>
  <c r="AM20" i="5"/>
  <c r="AM10" i="6"/>
  <c r="AN27" i="7"/>
  <c r="AM12" i="3"/>
  <c r="AO27" i="7"/>
  <c r="AN12" i="3"/>
  <c r="K14" i="4"/>
  <c r="AM28" i="4"/>
  <c r="K20" i="5"/>
  <c r="L27" i="7"/>
  <c r="AM12" i="5"/>
  <c r="AD12" i="7"/>
  <c r="AN22" i="7"/>
  <c r="L22" i="7"/>
  <c r="AO16" i="7"/>
  <c r="AN16" i="7"/>
  <c r="AM23" i="4"/>
  <c r="K12" i="5"/>
  <c r="AN23" i="4"/>
  <c r="AM12" i="7"/>
  <c r="K23" i="4"/>
  <c r="AN12" i="5"/>
  <c r="L16" i="7"/>
  <c r="AM24" i="3"/>
  <c r="AN14" i="7"/>
  <c r="K24" i="3"/>
  <c r="L22" i="14" l="1"/>
  <c r="K16" i="2" s="1"/>
  <c r="D26" i="14"/>
  <c r="D28" i="14" s="1"/>
  <c r="E21" i="2"/>
  <c r="F28" i="2"/>
  <c r="F31" i="2"/>
  <c r="C32" i="2"/>
  <c r="D32" i="2"/>
  <c r="AN31" i="6"/>
  <c r="AN13" i="2" s="1"/>
  <c r="AC31" i="6"/>
  <c r="AC13" i="2" s="1"/>
  <c r="AA17" i="2"/>
  <c r="T31" i="6"/>
  <c r="AM31" i="6"/>
  <c r="AM13" i="2" s="1"/>
  <c r="K13" i="2"/>
  <c r="I15" i="11"/>
  <c r="I19" i="11" s="1"/>
  <c r="I21" i="11" s="1"/>
  <c r="G20" i="2"/>
  <c r="F20" i="2"/>
  <c r="AO31" i="5"/>
  <c r="AO11" i="5"/>
  <c r="O32" i="18"/>
  <c r="R47" i="18" s="1"/>
  <c r="AP23" i="7"/>
  <c r="AP25" i="7"/>
  <c r="AO26" i="6"/>
  <c r="AO30" i="6"/>
  <c r="AO22" i="5"/>
  <c r="AO26" i="5"/>
  <c r="AL27" i="3"/>
  <c r="Q26" i="18"/>
  <c r="Q28" i="18" s="1"/>
  <c r="Q30" i="18" s="1"/>
  <c r="P32" i="18"/>
  <c r="P30" i="18"/>
  <c r="R31" i="18"/>
  <c r="R32" i="18" s="1"/>
  <c r="R33" i="18" s="1"/>
  <c r="Q48" i="18"/>
  <c r="Q50" i="18" s="1"/>
  <c r="P48" i="18"/>
  <c r="P50" i="18" s="1"/>
  <c r="O50" i="18"/>
  <c r="AP15" i="14"/>
  <c r="AN16" i="2" s="1"/>
  <c r="AO30" i="5"/>
  <c r="AC27" i="3"/>
  <c r="AC10" i="2" s="1"/>
  <c r="AM27" i="3"/>
  <c r="AM10" i="2" s="1"/>
  <c r="T27" i="3"/>
  <c r="T10" i="2" s="1"/>
  <c r="K10" i="2"/>
  <c r="D31" i="3"/>
  <c r="AN27" i="3"/>
  <c r="AN10" i="2" s="1"/>
  <c r="AO27" i="5"/>
  <c r="U22" i="14"/>
  <c r="T16" i="2" s="1"/>
  <c r="AP20" i="14"/>
  <c r="AP17" i="14"/>
  <c r="AP16" i="14"/>
  <c r="AO12" i="4"/>
  <c r="AO18" i="4"/>
  <c r="AL10" i="2"/>
  <c r="AO22" i="3"/>
  <c r="AO20" i="3"/>
  <c r="E27" i="14"/>
  <c r="E28" i="14" s="1"/>
  <c r="AC11" i="2"/>
  <c r="AL11" i="2"/>
  <c r="AN22" i="14"/>
  <c r="AM16" i="2" s="1"/>
  <c r="AM22" i="14"/>
  <c r="AL16" i="2" s="1"/>
  <c r="AD22" i="14"/>
  <c r="AC16" i="2" s="1"/>
  <c r="AP14" i="14"/>
  <c r="E22" i="2"/>
  <c r="T14" i="2"/>
  <c r="AO15" i="5"/>
  <c r="K11" i="2"/>
  <c r="T11" i="2"/>
  <c r="AN11" i="2"/>
  <c r="AM11" i="2"/>
  <c r="C33" i="3"/>
  <c r="D30" i="3"/>
  <c r="AO15" i="3"/>
  <c r="C31" i="3"/>
  <c r="C30" i="3"/>
  <c r="E27" i="2"/>
  <c r="E26" i="2"/>
  <c r="AO15" i="2"/>
  <c r="E26" i="14"/>
  <c r="E25" i="14"/>
  <c r="D27" i="14"/>
  <c r="AP12" i="14"/>
  <c r="AP11" i="14"/>
  <c r="AP10" i="14"/>
  <c r="E30" i="2"/>
  <c r="E29" i="2"/>
  <c r="AO25" i="6"/>
  <c r="E25" i="2"/>
  <c r="AM30" i="7"/>
  <c r="AL14" i="2" s="1"/>
  <c r="AP16" i="7"/>
  <c r="AC14" i="2"/>
  <c r="E35" i="7"/>
  <c r="AP26" i="7"/>
  <c r="AN30" i="7"/>
  <c r="AM14" i="2" s="1"/>
  <c r="AP10" i="7"/>
  <c r="AP28" i="7"/>
  <c r="AP22" i="7"/>
  <c r="E33" i="7"/>
  <c r="L30" i="7"/>
  <c r="K14" i="2" s="1"/>
  <c r="AO30" i="7"/>
  <c r="AN14" i="2" s="1"/>
  <c r="AP17" i="7"/>
  <c r="AP12" i="7"/>
  <c r="AP19" i="7"/>
  <c r="AP15" i="7"/>
  <c r="E34" i="7"/>
  <c r="D36" i="7"/>
  <c r="E36" i="7"/>
  <c r="AP11" i="7"/>
  <c r="AP21" i="7"/>
  <c r="F22" i="2"/>
  <c r="E20" i="2"/>
  <c r="G21" i="2"/>
  <c r="G22" i="2"/>
  <c r="E24" i="2"/>
  <c r="AL13" i="2"/>
  <c r="T13" i="2"/>
  <c r="AO21" i="6"/>
  <c r="AO17" i="6"/>
  <c r="AO22" i="6"/>
  <c r="AO29" i="6"/>
  <c r="D39" i="6"/>
  <c r="AO28" i="6"/>
  <c r="AO20" i="6"/>
  <c r="AO15" i="6"/>
  <c r="AO11" i="6"/>
  <c r="E28" i="2"/>
  <c r="G25" i="2"/>
  <c r="F21" i="2"/>
  <c r="G30" i="2"/>
  <c r="G24" i="2"/>
  <c r="G26" i="2"/>
  <c r="E23" i="2"/>
  <c r="G23" i="2"/>
  <c r="G27" i="2"/>
  <c r="G29" i="2"/>
  <c r="G28" i="2"/>
  <c r="D40" i="4"/>
  <c r="AO34" i="4"/>
  <c r="F23" i="2"/>
  <c r="AO19" i="5"/>
  <c r="C40" i="4"/>
  <c r="AO23" i="5"/>
  <c r="AO16" i="5"/>
  <c r="C37" i="5"/>
  <c r="D40" i="5"/>
  <c r="AO32" i="5"/>
  <c r="AL33" i="5"/>
  <c r="AL12" i="2" s="1"/>
  <c r="AO18" i="5"/>
  <c r="AO14" i="5"/>
  <c r="AO25" i="5"/>
  <c r="AC33" i="5"/>
  <c r="AC12" i="2" s="1"/>
  <c r="T12" i="2"/>
  <c r="AO20" i="5"/>
  <c r="AO24" i="5"/>
  <c r="K12" i="2"/>
  <c r="AO33" i="4"/>
  <c r="AO11" i="4"/>
  <c r="AO32" i="4"/>
  <c r="AO30" i="4"/>
  <c r="AO31" i="4"/>
  <c r="AO26" i="4"/>
  <c r="AO16" i="4"/>
  <c r="AO19" i="4"/>
  <c r="AO14" i="4"/>
  <c r="D42" i="4"/>
  <c r="AO22" i="4"/>
  <c r="AO15" i="4"/>
  <c r="AO17" i="4"/>
  <c r="C43" i="4"/>
  <c r="AO27" i="4"/>
  <c r="AO10" i="4"/>
  <c r="AO28" i="4"/>
  <c r="AO25" i="3"/>
  <c r="AO24" i="3"/>
  <c r="AO13" i="3"/>
  <c r="AO26" i="3"/>
  <c r="AO19" i="3"/>
  <c r="AO17" i="3"/>
  <c r="AO16" i="3"/>
  <c r="AP14" i="7"/>
  <c r="D34" i="7"/>
  <c r="AO29" i="5"/>
  <c r="C40" i="5"/>
  <c r="C39" i="5"/>
  <c r="AO12" i="3"/>
  <c r="C32" i="3"/>
  <c r="AO21" i="4"/>
  <c r="C41" i="4"/>
  <c r="AO23" i="3"/>
  <c r="AO10" i="6"/>
  <c r="C34" i="6"/>
  <c r="C42" i="4"/>
  <c r="AO25" i="4"/>
  <c r="D35" i="7"/>
  <c r="AO23" i="4"/>
  <c r="AN33" i="5"/>
  <c r="AN12" i="2" s="1"/>
  <c r="D33" i="7"/>
  <c r="D34" i="6"/>
  <c r="AO12" i="6"/>
  <c r="AP27" i="7"/>
  <c r="AO24" i="6"/>
  <c r="AO11" i="3"/>
  <c r="AO14" i="6"/>
  <c r="C38" i="5"/>
  <c r="AM33" i="5"/>
  <c r="AM12" i="2" s="1"/>
  <c r="AO10" i="5"/>
  <c r="AO12" i="5"/>
  <c r="D41" i="4"/>
  <c r="AM17" i="2" l="1"/>
  <c r="F28" i="14"/>
  <c r="K17" i="2"/>
  <c r="J15" i="11" s="1"/>
  <c r="J17" i="11" s="1"/>
  <c r="L17" i="11" s="1"/>
  <c r="E32" i="2"/>
  <c r="AL17" i="2"/>
  <c r="I17" i="11"/>
  <c r="AC17" i="2"/>
  <c r="C39" i="6"/>
  <c r="E39" i="6" s="1"/>
  <c r="AO31" i="6"/>
  <c r="AO13" i="2" s="1"/>
  <c r="Q51" i="18"/>
  <c r="P51" i="18"/>
  <c r="G32" i="2"/>
  <c r="AN17" i="2"/>
  <c r="T17" i="2"/>
  <c r="Q32" i="18"/>
  <c r="Q33" i="18" s="1"/>
  <c r="E30" i="3"/>
  <c r="E37" i="6"/>
  <c r="F27" i="14"/>
  <c r="AO27" i="3"/>
  <c r="AO10" i="2" s="1"/>
  <c r="E31" i="3"/>
  <c r="E33" i="3"/>
  <c r="AP22" i="14"/>
  <c r="AO16" i="2" s="1"/>
  <c r="E36" i="6"/>
  <c r="AO11" i="2"/>
  <c r="F26" i="14"/>
  <c r="F25" i="14"/>
  <c r="F27" i="2"/>
  <c r="F29" i="2"/>
  <c r="F30" i="2"/>
  <c r="F26" i="2"/>
  <c r="F24" i="2"/>
  <c r="F25" i="2"/>
  <c r="F35" i="7"/>
  <c r="F33" i="7"/>
  <c r="F36" i="7"/>
  <c r="F34" i="7"/>
  <c r="AO14" i="2"/>
  <c r="E35" i="6"/>
  <c r="E37" i="5"/>
  <c r="E40" i="5"/>
  <c r="E38" i="5"/>
  <c r="D41" i="5"/>
  <c r="E39" i="5"/>
  <c r="E40" i="4"/>
  <c r="E42" i="4"/>
  <c r="D44" i="4"/>
  <c r="E43" i="4"/>
  <c r="E41" i="4"/>
  <c r="E32" i="3"/>
  <c r="C44" i="4"/>
  <c r="E34" i="6"/>
  <c r="E36" i="5"/>
  <c r="C41" i="5"/>
  <c r="AO12" i="2"/>
  <c r="F32" i="2" l="1"/>
  <c r="AO17" i="2"/>
  <c r="E41" i="5"/>
  <c r="L15" i="11"/>
  <c r="J19" i="11"/>
  <c r="E44" i="4"/>
  <c r="J21" i="11" l="1"/>
  <c r="L21" i="11" s="1"/>
  <c r="L1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tc={9623A804-7B8C-4E5D-9C6C-0E4EC1782E44}</author>
  </authors>
  <commentList>
    <comment ref="B29" authorId="0" shapeId="0" xr:uid="{9623A804-7B8C-4E5D-9C6C-0E4EC1782E44}">
      <text>
        <t xml:space="preserve">[Threaded comment]
Your version of Excel allows you to read this threaded comment; however, any edits to it will get removed if the file is opened in a newer version of Excel. Learn more: https://go.microsoft.com/fwlink/?linkid=870924
Comment:
    Hey Will/Lisa, this section seems to be specific to 2X. Are we keen on including this? 
There's the term 'not preferred tool' next to Jasper as well haha - if we remove the columns below AI TOOLS would it still make sense? </t>
      </text>
    </comment>
  </commentList>
</comments>
</file>

<file path=xl/sharedStrings.xml><?xml version="1.0" encoding="utf-8"?>
<sst xmlns="http://schemas.openxmlformats.org/spreadsheetml/2006/main" count="818" uniqueCount="340">
  <si>
    <t xml:space="preserve"> </t>
  </si>
  <si>
    <t>The intelligent budget planner for strategic CMOs</t>
  </si>
  <si>
    <r>
      <rPr>
        <sz val="10"/>
        <color rgb="FF000000"/>
        <rFont val="Trebuchet MS"/>
      </rPr>
      <t xml:space="preserve">This marketing budget planner is designed to make budgeting and financial tracking for your marketing program seamless and efficient. 
It allows you to:
</t>
    </r>
    <r>
      <rPr>
        <b/>
        <sz val="10"/>
        <color rgb="FF000000"/>
        <rFont val="Trebuchet MS"/>
      </rPr>
      <t xml:space="preserve">1. Plan your marketing budget.
</t>
    </r>
    <r>
      <rPr>
        <sz val="10"/>
        <color rgb="FF000000"/>
        <rFont val="Trebuchet MS"/>
      </rPr>
      <t xml:space="preserve">
- Project expenses for key marketing activities, including paid advertising, content creation, events, and other customizable categories.
- Input anticipated expenses for each quarter, ensuring clear alignment with your annual strategy.
</t>
    </r>
    <r>
      <rPr>
        <b/>
        <sz val="10"/>
        <color rgb="FF000000"/>
        <rFont val="Trebuchet MS"/>
      </rPr>
      <t xml:space="preserve">2. Monitor and compare actual spending. 
</t>
    </r>
    <r>
      <rPr>
        <sz val="10"/>
        <color rgb="FF000000"/>
        <rFont val="Trebuchet MS"/>
      </rPr>
      <t xml:space="preserve">
- Track real expenses against your projections to ensure your marketing program stays on target.
- Automatically calculate quarterly and annual totals to assess spending trends and identify any deviations from your budget.
- Gain instant insights with automated calculations. 
</t>
    </r>
    <r>
      <rPr>
        <i/>
        <sz val="10"/>
        <color rgb="FF000000"/>
        <rFont val="Trebuchet MS"/>
      </rPr>
      <t xml:space="preserve">* Totals for both projected and actual expenses are calculated automatically. Graphs and summaries are dynamically updated, providing a real-time visual overview of spending performance across quarters and categories.
</t>
    </r>
    <r>
      <rPr>
        <sz val="10"/>
        <color rgb="FF000000"/>
        <rFont val="Trebuchet MS"/>
      </rPr>
      <t xml:space="preserve">
</t>
    </r>
    <r>
      <rPr>
        <b/>
        <sz val="10"/>
        <color rgb="FF000000"/>
        <rFont val="Trebuchet MS"/>
      </rPr>
      <t xml:space="preserve">2. Maintain financial control. 
</t>
    </r>
    <r>
      <rPr>
        <sz val="10"/>
        <color rgb="FF000000"/>
        <rFont val="Trebuchet MS"/>
      </rPr>
      <t xml:space="preserve">
- Quickly see how much budget remains available for the year or specific quarters.
- Identify under or overspending areas to make timely adjustments and optimize resource allocation.
</t>
    </r>
    <r>
      <rPr>
        <b/>
        <sz val="10"/>
        <color rgb="FF000000"/>
        <rFont val="Trebuchet MS"/>
      </rPr>
      <t xml:space="preserve">What’s included in the template:
</t>
    </r>
    <r>
      <rPr>
        <sz val="10"/>
        <color rgb="FF000000"/>
        <rFont val="Trebuchet MS"/>
      </rPr>
      <t xml:space="preserve">
</t>
    </r>
    <r>
      <rPr>
        <b/>
        <sz val="10"/>
        <color rgb="FF000000"/>
        <rFont val="Trebuchet MS"/>
      </rPr>
      <t>a. Pre-built categories:</t>
    </r>
    <r>
      <rPr>
        <sz val="10"/>
        <color rgb="FF000000"/>
        <rFont val="Trebuchet MS"/>
      </rPr>
      <t xml:space="preserve"> Standard marketing expense categories like Paid Advertising, Content, and Events, with the flexibility to add custom ones based on your program's needs.
</t>
    </r>
    <r>
      <rPr>
        <b/>
        <sz val="10"/>
        <color rgb="FF000000"/>
        <rFont val="Trebuchet MS"/>
      </rPr>
      <t>b. Quarterly and annual summaries:</t>
    </r>
    <r>
      <rPr>
        <sz val="10"/>
        <color rgb="FF000000"/>
        <rFont val="Trebuchet MS"/>
      </rPr>
      <t xml:space="preserve"> Built-in formulas consolidate data into easy-to-read tables and charts.
c</t>
    </r>
    <r>
      <rPr>
        <b/>
        <sz val="10"/>
        <color rgb="FF000000"/>
        <rFont val="Trebuchet MS"/>
      </rPr>
      <t>. Dynamic visual dashboards:</t>
    </r>
    <r>
      <rPr>
        <sz val="10"/>
        <color rgb="FF000000"/>
        <rFont val="Trebuchet MS"/>
      </rPr>
      <t xml:space="preserve"> Automated graphs provide a snapshot of projected vs. actual expenses, making it easier to communicate performance to stakeholders.
</t>
    </r>
    <r>
      <rPr>
        <b/>
        <sz val="10"/>
        <color rgb="FF000000"/>
        <rFont val="Trebuchet MS"/>
      </rPr>
      <t xml:space="preserve">d. Customization options: </t>
    </r>
    <r>
      <rPr>
        <sz val="10"/>
        <color rgb="FF000000"/>
        <rFont val="Trebuchet MS"/>
      </rPr>
      <t>Adapt the template to your organization's unique marketing plan with editable fields and expense categories.</t>
    </r>
  </si>
  <si>
    <t>Template tab index</t>
  </si>
  <si>
    <t>Master budget overview</t>
  </si>
  <si>
    <t>Forecasted impact</t>
  </si>
  <si>
    <t>Personnel budget summary</t>
  </si>
  <si>
    <t>Non-personnel budget summary</t>
  </si>
  <si>
    <t>Product marketing budget</t>
  </si>
  <si>
    <t>MarTech budget</t>
  </si>
  <si>
    <t>Paid advertising budget</t>
  </si>
  <si>
    <t>Public relations budget</t>
  </si>
  <si>
    <t>Partnerships &amp; community budget</t>
  </si>
  <si>
    <t>Branding &amp; creative budget</t>
  </si>
  <si>
    <t>Annual user summit budget</t>
  </si>
  <si>
    <t>Pre-planning: High-level budget allocation guide</t>
  </si>
  <si>
    <t>Category</t>
  </si>
  <si>
    <t>Enter values</t>
  </si>
  <si>
    <t>Revenue target</t>
  </si>
  <si>
    <t>Planned marketing spend % of revenue</t>
  </si>
  <si>
    <t>Personnel spend</t>
  </si>
  <si>
    <t>Non-personnel spend</t>
  </si>
  <si>
    <t>Program spend</t>
  </si>
  <si>
    <t>Non-program serviced spend</t>
  </si>
  <si>
    <t>MarTech spend</t>
  </si>
  <si>
    <t>Event spend (outsourced owned &amp; third party)</t>
  </si>
  <si>
    <t>Proposed planned spend</t>
  </si>
  <si>
    <t>Content (influencer mktg) spend</t>
  </si>
  <si>
    <t>Media spend</t>
  </si>
  <si>
    <t>Paid search</t>
  </si>
  <si>
    <t>Paid social</t>
  </si>
  <si>
    <t>Paid digital advertising</t>
  </si>
  <si>
    <t>Target personnel spend</t>
  </si>
  <si>
    <t>Target non-personnel spend</t>
  </si>
  <si>
    <t>Qtr avg</t>
  </si>
  <si>
    <t>Q1</t>
  </si>
  <si>
    <t>Q2</t>
  </si>
  <si>
    <t>Q3</t>
  </si>
  <si>
    <t>Q4</t>
  </si>
  <si>
    <t>Target program spend</t>
  </si>
  <si>
    <t>Target non-program serviced</t>
  </si>
  <si>
    <t>Target MarTech spend</t>
  </si>
  <si>
    <t>Target event spend</t>
  </si>
  <si>
    <t>Target content spend</t>
  </si>
  <si>
    <t>Target media spend</t>
  </si>
  <si>
    <t>Annual operating plan - functional spend (marketing)</t>
  </si>
  <si>
    <t>Q1 24</t>
  </si>
  <si>
    <t>Q2 24</t>
  </si>
  <si>
    <t>Q3 24</t>
  </si>
  <si>
    <t>Q4 24</t>
  </si>
  <si>
    <t>Q1 25</t>
  </si>
  <si>
    <t>Q2 25</t>
  </si>
  <si>
    <t>Q3 25</t>
  </si>
  <si>
    <t>Q4 25</t>
  </si>
  <si>
    <t>Act</t>
  </si>
  <si>
    <t>Fcst</t>
  </si>
  <si>
    <t>Plan</t>
  </si>
  <si>
    <t>Exit rate</t>
  </si>
  <si>
    <t>Personnel expense</t>
  </si>
  <si>
    <t>Personnel plan expense (roll up)</t>
  </si>
  <si>
    <t>Target from strategic plan</t>
  </si>
  <si>
    <t>+/- to target</t>
  </si>
  <si>
    <t>Headcount</t>
  </si>
  <si>
    <t>Controllable non-personnel</t>
  </si>
  <si>
    <t>Non - personnel expense (roll up)</t>
  </si>
  <si>
    <t>Total functional spend plan</t>
  </si>
  <si>
    <t>How will demand flow from marketing funnel through sales opportunity pipeline?</t>
  </si>
  <si>
    <t xml:space="preserve">MQL/AQL/6QA/Demand Unit - annual goal: </t>
  </si>
  <si>
    <t>Total</t>
  </si>
  <si>
    <t xml:space="preserve">Monthly trending as a % of monthly target: </t>
  </si>
  <si>
    <t xml:space="preserve">MQL/AQL/6QA/Demand Unit - quarterly goal: </t>
  </si>
  <si>
    <t>Demand Unit goal</t>
  </si>
  <si>
    <t xml:space="preserve">MQL/AQL/6QA/Demand Unit - monthly goal: </t>
  </si>
  <si>
    <t>Demand Unit actual</t>
  </si>
  <si>
    <t>MQL/AQL/6QA/Demand Unit - YTD actuals:</t>
  </si>
  <si>
    <t>Last updated: TBD</t>
  </si>
  <si>
    <t>Goal achievement</t>
  </si>
  <si>
    <t xml:space="preserve">Remaining Demand Units needed to achieve goal: </t>
  </si>
  <si>
    <t>Updated monthly Demand Units target needed to achieve goal:</t>
  </si>
  <si>
    <t>Monthly Demand Unit trending (Jan-Nov)</t>
  </si>
  <si>
    <t>Q1 FOLLOWING YEAR</t>
  </si>
  <si>
    <t>Final month previous year</t>
  </si>
  <si>
    <t>January</t>
  </si>
  <si>
    <t>February</t>
  </si>
  <si>
    <t>March</t>
  </si>
  <si>
    <t>April</t>
  </si>
  <si>
    <t>May</t>
  </si>
  <si>
    <t>June</t>
  </si>
  <si>
    <t>July</t>
  </si>
  <si>
    <t>August</t>
  </si>
  <si>
    <t>September</t>
  </si>
  <si>
    <t>October</t>
  </si>
  <si>
    <t>November</t>
  </si>
  <si>
    <t>December</t>
  </si>
  <si>
    <t>Demand Unit - Month 1/ Cohort 1</t>
  </si>
  <si>
    <t>Demand Unit - Month 2/ Cohort 2</t>
  </si>
  <si>
    <t>Demand Unit - Month 3/ Cohort 3</t>
  </si>
  <si>
    <t>Demand Unit - Month 4/ Cohort 4</t>
  </si>
  <si>
    <t>Demand Unit - Month 5/ Cohort 5</t>
  </si>
  <si>
    <t>Demand Unit - Month 6/ Cohort 6</t>
  </si>
  <si>
    <t>Demand Unit - Month 7/ Cohort 7</t>
  </si>
  <si>
    <t>Demand Unit - Month 8/ Cohort 8</t>
  </si>
  <si>
    <t>Demand Unit - Month 9/ Cohort 9</t>
  </si>
  <si>
    <t>Demand Unit - Month 10/ Cohort 10</t>
  </si>
  <si>
    <t>Demand Unit - Month 11/ Cohort 11</t>
  </si>
  <si>
    <t>Demand Unit - Month 12/ Cohort 12</t>
  </si>
  <si>
    <t>Demand Unit - Month 13/ Cohort 13</t>
  </si>
  <si>
    <t>Projected net new # Demand Units to be delivered to sales this  month</t>
  </si>
  <si>
    <t>Total # of Demand Units available for working by sales</t>
  </si>
  <si>
    <t>Average # of SDRs/BDRs/AEs - segment and region alignment</t>
  </si>
  <si>
    <t>Average # of available Demand Units for individual rep to pursue</t>
  </si>
  <si>
    <t>Average % of Demand Units converted to SQOs (opportunities)</t>
  </si>
  <si>
    <t># of SQOs / opportunities entering sales pipeline</t>
  </si>
  <si>
    <t>Projected pipeline created by new Demand Units entering pipeline</t>
  </si>
  <si>
    <t>Average % of opportunities resulting in closed won sales</t>
  </si>
  <si>
    <t>Sales to be generated from Cohort 1</t>
  </si>
  <si>
    <t>Sales to be generated from Cohort 2</t>
  </si>
  <si>
    <t xml:space="preserve">Sales to be generated from Cohort 3 </t>
  </si>
  <si>
    <t>Sales to be generated from Cohort 4</t>
  </si>
  <si>
    <t>Sales to be generated from Cohort 5</t>
  </si>
  <si>
    <t>Sales to be generated from Cohort 6</t>
  </si>
  <si>
    <t>Sales to be generated from Cohort 7</t>
  </si>
  <si>
    <t>Sales to be generated from Cohort 8</t>
  </si>
  <si>
    <t>Sales to be generated from Cohort 9</t>
  </si>
  <si>
    <t>Sales to be generated from Cohort 10</t>
  </si>
  <si>
    <t>Sales to be generated from Cohort 11</t>
  </si>
  <si>
    <t>Sales to be generated from Cohort 12</t>
  </si>
  <si>
    <t>Sales to be generated from Cohort 13</t>
  </si>
  <si>
    <t>Projected # of won sales/converted opportunities</t>
  </si>
  <si>
    <t>Average deal size / closed won sale (total booked ACV)</t>
  </si>
  <si>
    <t>Projected booked revenue contributed by mktg - monthly snapshot</t>
  </si>
  <si>
    <t>Projected booked revenue contributed by mktg from full year investment - cumulative view</t>
  </si>
  <si>
    <t>Jan</t>
  </si>
  <si>
    <t>Feb</t>
  </si>
  <si>
    <t>Mar</t>
  </si>
  <si>
    <t>Apr</t>
  </si>
  <si>
    <t>Jun</t>
  </si>
  <si>
    <t>Jul</t>
  </si>
  <si>
    <t>Aug</t>
  </si>
  <si>
    <t>Sep</t>
  </si>
  <si>
    <t>Oct</t>
  </si>
  <si>
    <t>Nov</t>
  </si>
  <si>
    <t>Dec</t>
  </si>
  <si>
    <t>FY</t>
  </si>
  <si>
    <t>Personnel (fully loaded $)</t>
  </si>
  <si>
    <t>General marketing</t>
  </si>
  <si>
    <t>Product marketing</t>
  </si>
  <si>
    <t>Brand &amp; operations</t>
  </si>
  <si>
    <t>Partnerships &amp; community membership</t>
  </si>
  <si>
    <t>Growth marketing</t>
  </si>
  <si>
    <t>Marketing operations</t>
  </si>
  <si>
    <t xml:space="preserve">AI </t>
  </si>
  <si>
    <t>Total personnel expense ($)</t>
  </si>
  <si>
    <t>Headcount (# of resources)</t>
  </si>
  <si>
    <t>Total headcount (#)</t>
  </si>
  <si>
    <t>PERSONNEL PLAN</t>
  </si>
  <si>
    <t>ACTIVE PAYROLL MONTHS (ENTER "1" IF EMPLOYEE IS ACTIVE FOR GREATER THAN 50% OF MONTH)</t>
  </si>
  <si>
    <t xml:space="preserve">FULLY LOADED MONTHLY COST </t>
  </si>
  <si>
    <t>Location</t>
  </si>
  <si>
    <t>Employee first name</t>
  </si>
  <si>
    <t>Employee last name</t>
  </si>
  <si>
    <t>External title</t>
  </si>
  <si>
    <t>Internal title (for compensation)</t>
  </si>
  <si>
    <t>Functional group</t>
  </si>
  <si>
    <t>FTE</t>
  </si>
  <si>
    <t>Monthly base 
salary rate</t>
  </si>
  <si>
    <t>Annualized 
base salary</t>
  </si>
  <si>
    <t>Planned 2025 incremental 
bonus %</t>
  </si>
  <si>
    <t>Salary plus bonus 
in USD</t>
  </si>
  <si>
    <t>Burden rate</t>
  </si>
  <si>
    <t>Est fully burden 
annual cost (USD)</t>
  </si>
  <si>
    <t>Action (If new hire, enter start date to guide active 
payroll selections. If terminate, enter last day to guide 
active payroll selections.)</t>
  </si>
  <si>
    <t>2025 TOTAL</t>
  </si>
  <si>
    <t>FUNCTIONAL GROUP</t>
  </si>
  <si>
    <t>Budget</t>
  </si>
  <si>
    <t>Actual</t>
  </si>
  <si>
    <t>Amount
left</t>
  </si>
  <si>
    <t>MarTech</t>
  </si>
  <si>
    <t>Paid advertising</t>
  </si>
  <si>
    <t>Public relations</t>
  </si>
  <si>
    <t>Branding &amp; creative</t>
  </si>
  <si>
    <t xml:space="preserve">Customer user event </t>
  </si>
  <si>
    <t xml:space="preserve">Partnerships &amp; community </t>
  </si>
  <si>
    <t>TOTAL</t>
  </si>
  <si>
    <t>EXPENSE SUMMARY</t>
  </si>
  <si>
    <t>Cumulative budget</t>
  </si>
  <si>
    <t>Cumulative spend</t>
  </si>
  <si>
    <r>
      <rPr>
        <b/>
        <sz val="22"/>
        <color rgb="FFFFFFFF"/>
        <rFont val="Trebuchet MS"/>
      </rPr>
      <t>Product marketing non-personnel budge</t>
    </r>
    <r>
      <rPr>
        <b/>
        <sz val="20"/>
        <color rgb="FFFFFFFF"/>
        <rFont val="Trebuchet MS"/>
      </rPr>
      <t>t</t>
    </r>
  </si>
  <si>
    <t>PRODUCT / MARKET FIT</t>
  </si>
  <si>
    <t>Paid research</t>
  </si>
  <si>
    <t>Third party competitive analysis</t>
  </si>
  <si>
    <t>Focus groups incentives</t>
  </si>
  <si>
    <t>CATEGORY CREATION</t>
  </si>
  <si>
    <t>Book production &amp; promotional support</t>
  </si>
  <si>
    <t>Industry analyst TL (Avasant, Gartner)</t>
  </si>
  <si>
    <t>Influencer marketing</t>
  </si>
  <si>
    <t>PRODUCT RELEASES</t>
  </si>
  <si>
    <t>Launch events</t>
  </si>
  <si>
    <t>Paid media/industry publications</t>
  </si>
  <si>
    <t>CONTENT DEVELOPMENT</t>
  </si>
  <si>
    <t>Outsourced annual GTM efficiency benchmark study</t>
  </si>
  <si>
    <t>White papers</t>
  </si>
  <si>
    <t>Customer testimonials &amp; case studies</t>
  </si>
  <si>
    <t>Sales enablement assets</t>
  </si>
  <si>
    <t>Product demo videos</t>
  </si>
  <si>
    <t>YEAR-TO-DATE SUMMARY</t>
  </si>
  <si>
    <t>PRODUCT/MARKET FIT</t>
  </si>
  <si>
    <t>Martech non-personnel budget</t>
  </si>
  <si>
    <t>v</t>
  </si>
  <si>
    <t>SOFTWARE</t>
  </si>
  <si>
    <t>Design (e.g. Adobe)</t>
  </si>
  <si>
    <t>6Sense base platform - monitoring, orchestration</t>
  </si>
  <si>
    <t>6Sense - CE, sales intelligence &amp; AI agents</t>
  </si>
  <si>
    <t>Project management (e.g. Monday.com)</t>
  </si>
  <si>
    <t>Mktg performance mgmt (Planful)</t>
  </si>
  <si>
    <t>Analytics (e.g. HockeyStack)</t>
  </si>
  <si>
    <t>MAP (e.g. HubSpot)</t>
  </si>
  <si>
    <t>Webinar hosting (e.g. On24, WebEx)</t>
  </si>
  <si>
    <t>Community platform (e.g. Circle, Skool)</t>
  </si>
  <si>
    <t>Miscellaneous placeholder</t>
  </si>
  <si>
    <t>PUBLISHING TOOLS</t>
  </si>
  <si>
    <t>CMS platform (e.g. Sitecore, Wordpress)</t>
  </si>
  <si>
    <t>Landing page/CTA system (e.g. Leadpages)</t>
  </si>
  <si>
    <t>Premium content platform (e.g. Vimeo Pro)</t>
  </si>
  <si>
    <t>SERVICES</t>
  </si>
  <si>
    <t>Storage/file-sharing (e.g. Box)</t>
  </si>
  <si>
    <t>Stock photography subscription (e.g. Shutter)</t>
  </si>
  <si>
    <t>Licensed/syndicated content (e.g. NewsCred)</t>
  </si>
  <si>
    <t>Content curation (e.g. Curata)</t>
  </si>
  <si>
    <t>AI TOOLS (3X Team Only)</t>
  </si>
  <si>
    <t>Jasper (Not Preferred Tool)</t>
  </si>
  <si>
    <t>Swell.ai (Annual)</t>
  </si>
  <si>
    <t>Descript, Opus Clips and Gling (Annual)</t>
  </si>
  <si>
    <t>MarketMuse (Monthly Subscription)</t>
  </si>
  <si>
    <t>ChatGPT Pro + Claude + Perplexity + Gemini</t>
  </si>
  <si>
    <t>Make.com</t>
  </si>
  <si>
    <t>Naro.Ai (Sales Enablement)</t>
  </si>
  <si>
    <t>AI TOOLS</t>
  </si>
  <si>
    <t>SEARCH</t>
  </si>
  <si>
    <t>CPC</t>
  </si>
  <si>
    <t>CPM</t>
  </si>
  <si>
    <t>Placeholder</t>
  </si>
  <si>
    <t xml:space="preserve">DISPLAY &amp; RETARGETING </t>
  </si>
  <si>
    <t>PARTNER</t>
  </si>
  <si>
    <t xml:space="preserve">SOCIAL </t>
  </si>
  <si>
    <t>Facebook ads</t>
  </si>
  <si>
    <t>Twitter ads</t>
  </si>
  <si>
    <t>LinkedIn ads</t>
  </si>
  <si>
    <t>YouTube ads</t>
  </si>
  <si>
    <t>X ads</t>
  </si>
  <si>
    <t xml:space="preserve">INDUSTRY PUBLICATIONS </t>
  </si>
  <si>
    <t>Content discovery platform (e.g. Outbrain)</t>
  </si>
  <si>
    <t>Dedicated email send - CPL</t>
  </si>
  <si>
    <t>Dedicated email send - fixed cost</t>
  </si>
  <si>
    <t>DISPLAY &amp; RETARGETING</t>
  </si>
  <si>
    <t>SOCIAL</t>
  </si>
  <si>
    <t>INDUSTRY PUBLICATIONS</t>
  </si>
  <si>
    <t>SUBSCRIPTIONS</t>
  </si>
  <si>
    <t>Press release service (e.g. PRWeb)</t>
  </si>
  <si>
    <t>Research/contact service (e.g. Cision)</t>
  </si>
  <si>
    <t>Reputation monitoring software (e.g. Vendasta)</t>
  </si>
  <si>
    <t>CONTENT</t>
  </si>
  <si>
    <t>Press releases</t>
  </si>
  <si>
    <t>Customer newsletter</t>
  </si>
  <si>
    <t>Reports</t>
  </si>
  <si>
    <t>Guest posts</t>
  </si>
  <si>
    <t>EVENTS / TRADESHOWS (Only Mktg Attending)</t>
  </si>
  <si>
    <t>Admission</t>
  </si>
  <si>
    <t>Transportation</t>
  </si>
  <si>
    <t>Accommodations</t>
  </si>
  <si>
    <t>Meals</t>
  </si>
  <si>
    <t>MEDIA RELATIONS / AWARDS</t>
  </si>
  <si>
    <t>Dinners</t>
  </si>
  <si>
    <t>Gifts</t>
  </si>
  <si>
    <t>Award entry fees</t>
  </si>
  <si>
    <t>AGENCY / FREELANCERS</t>
  </si>
  <si>
    <t>Retainer fees</t>
  </si>
  <si>
    <t>Expenses</t>
  </si>
  <si>
    <t>Other</t>
  </si>
  <si>
    <t>EVENTS / TRADESHOWS</t>
  </si>
  <si>
    <t>AGENCY</t>
  </si>
  <si>
    <t>Partnerships and community budget</t>
  </si>
  <si>
    <t>COMPANY HOSTED / OWNED EVENTS</t>
  </si>
  <si>
    <t>Customer innovation labs</t>
  </si>
  <si>
    <t>PE forums</t>
  </si>
  <si>
    <t>CMO roundtables</t>
  </si>
  <si>
    <t>3RD PARTY EVENTS / TRADESHOWS</t>
  </si>
  <si>
    <t>PE partner events (attendees only)</t>
  </si>
  <si>
    <t>Technology partner events</t>
  </si>
  <si>
    <t>Industry influencer events - CMO</t>
  </si>
  <si>
    <t>Industry influencer events - CFO</t>
  </si>
  <si>
    <t>Industry influencer events - GTM</t>
  </si>
  <si>
    <t>CUSTOMER &amp; COMMUNITY MARKETING</t>
  </si>
  <si>
    <t>Customer gifting</t>
  </si>
  <si>
    <t>Swag (assumes 500+ community members)</t>
  </si>
  <si>
    <t xml:space="preserve">Actual </t>
  </si>
  <si>
    <t>Amount left</t>
  </si>
  <si>
    <t>OUTSOURCED OWNED EVENTS</t>
  </si>
  <si>
    <t>Branding and creative budget</t>
  </si>
  <si>
    <t>HARDWARE</t>
  </si>
  <si>
    <t>Graphics-optimized computer (e.g. MacBook Pro)</t>
  </si>
  <si>
    <t>HD display</t>
  </si>
  <si>
    <t>SD cards/external hard drives</t>
  </si>
  <si>
    <t>EQUIPMENT RENTALS / PURCHASES</t>
  </si>
  <si>
    <t>Camera</t>
  </si>
  <si>
    <t>Tripod</t>
  </si>
  <si>
    <t>Microphone</t>
  </si>
  <si>
    <t>Lighting</t>
  </si>
  <si>
    <t>OUTSOURCING</t>
  </si>
  <si>
    <t>Outsourced shared services - creative hours</t>
  </si>
  <si>
    <t>Outsourced shared services - video production hours</t>
  </si>
  <si>
    <t>Crowdsourced work (e.g. 99designs)</t>
  </si>
  <si>
    <t>Professional voiceover work</t>
  </si>
  <si>
    <t>Paid actors</t>
  </si>
  <si>
    <t>MISCELLANEOUS</t>
  </si>
  <si>
    <t>Premium fonts/typefaces</t>
  </si>
  <si>
    <t>Printing (e.g. posters, business cards)</t>
  </si>
  <si>
    <t>Travel (e.g. for on-site video shoots of customers)</t>
  </si>
  <si>
    <t>Supplies (e.g. sketchpads, stencils)</t>
  </si>
  <si>
    <t>VENUE</t>
  </si>
  <si>
    <t>Room/hall rental</t>
  </si>
  <si>
    <t>Furniture rentals</t>
  </si>
  <si>
    <t>Equipment rentals (speakers, microphones, etc.)</t>
  </si>
  <si>
    <t>Decorations</t>
  </si>
  <si>
    <t>Signage</t>
  </si>
  <si>
    <t>REFRESHMENTS</t>
  </si>
  <si>
    <t>Food</t>
  </si>
  <si>
    <t>Drinks</t>
  </si>
  <si>
    <t>PROGRAM</t>
  </si>
  <si>
    <t>Presenters</t>
  </si>
  <si>
    <t>Performers</t>
  </si>
  <si>
    <t>Presenter/performer travel</t>
  </si>
  <si>
    <t>Presenter/performer accommodations</t>
  </si>
  <si>
    <t>PROMOTION</t>
  </si>
  <si>
    <t>Web development</t>
  </si>
  <si>
    <t>Special offers/giveaways</t>
  </si>
  <si>
    <t>Name tags/badges</t>
  </si>
  <si>
    <t>Printed agendas/programs</t>
  </si>
  <si>
    <t>Swag (stickers, keychains, etc.)</t>
  </si>
  <si>
    <t>Stationary/pens/pencils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</si>
</sst>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0.00"/>
    <numFmt numFmtId="165" formatCode="&quot;$&quot;#,##0"/>
    <numFmt numFmtId="166" formatCode="_(* #,##0_);_(* \(#,##0\);_(* &quot;-&quot;??_);_(@_)"/>
    <numFmt numFmtId="167" formatCode="_(* #,##0.0_);_(* \(#,##0.0\);_(* &quot;-&quot;??_);_(@_)"/>
    <numFmt numFmtId="168" formatCode="0.0"/>
    <numFmt numFmtId="169" formatCode="_(&quot;$&quot;* #,##0_);_(&quot;$&quot;* \(#,##0\);_(&quot;$&quot;* &quot;-&quot;??_);_(@_)"/>
    <numFmt numFmtId="170" formatCode="&quot;$&quot;#,##0.00"/>
    <numFmt numFmtId="171" formatCode="0.000%"/>
    <numFmt numFmtId="172" formatCode="&quot;$&quot;#,##0.0"/>
  </numFmts>
  <fonts count="72">
    <font>
      <sz val="11"/>
      <color theme="1"/>
      <name val="Calibri"/>
      <scheme val="minor"/>
    </font>
    <font>
      <sz val="11"/>
      <color theme="1"/>
      <name val="Calibri"/>
      <family val="2"/>
      <scheme val="minor"/>
    </font>
    <font>
      <u/>
      <sz val="11"/>
      <color theme="10"/>
      <name val="Calibri"/>
      <family val="2"/>
      <scheme val="minor"/>
    </font>
    <font>
      <b/>
      <sz val="11"/>
      <color theme="1"/>
      <name val="Trebuchet MS"/>
      <family val="2"/>
    </font>
    <font>
      <sz val="11"/>
      <color theme="1"/>
      <name val="Trebuchet MS"/>
      <family val="2"/>
    </font>
    <font>
      <sz val="11"/>
      <color rgb="FFFF0000"/>
      <name val="Trebuchet MS"/>
      <family val="2"/>
    </font>
    <font>
      <sz val="11"/>
      <color rgb="FF2A3D52"/>
      <name val="Trebuchet MS"/>
      <family val="2"/>
    </font>
    <font>
      <b/>
      <sz val="18"/>
      <color rgb="FF374659"/>
      <name val="Trebuchet MS"/>
      <family val="2"/>
    </font>
    <font>
      <b/>
      <sz val="11"/>
      <color rgb="FF2A3D52"/>
      <name val="Trebuchet MS"/>
      <family val="2"/>
    </font>
    <font>
      <b/>
      <sz val="11"/>
      <color rgb="FFE5F5F8"/>
      <name val="Trebuchet MS"/>
      <family val="2"/>
    </font>
    <font>
      <b/>
      <sz val="24"/>
      <color rgb="FF2A3D52"/>
      <name val="Trebuchet MS"/>
      <family val="2"/>
    </font>
    <font>
      <b/>
      <sz val="18"/>
      <color rgb="FFE5F5F8"/>
      <name val="Trebuchet MS"/>
      <family val="2"/>
    </font>
    <font>
      <b/>
      <sz val="11"/>
      <color rgb="FF374659"/>
      <name val="Trebuchet MS"/>
      <family val="2"/>
    </font>
    <font>
      <b/>
      <sz val="18"/>
      <color theme="1"/>
      <name val="Calibri"/>
      <family val="2"/>
      <scheme val="minor"/>
    </font>
    <font>
      <sz val="18"/>
      <color theme="1"/>
      <name val="Calibri"/>
      <family val="2"/>
      <scheme val="minor"/>
    </font>
    <font>
      <b/>
      <sz val="12"/>
      <color theme="1"/>
      <name val="Calibri"/>
      <family val="2"/>
      <scheme val="minor"/>
    </font>
    <font>
      <sz val="12"/>
      <color theme="1"/>
      <name val="Calibri"/>
      <family val="2"/>
      <scheme val="minor"/>
    </font>
    <font>
      <sz val="10"/>
      <name val="Trebuchet MS"/>
      <family val="2"/>
    </font>
    <font>
      <sz val="10"/>
      <color theme="1"/>
      <name val="Trebuchet MS"/>
      <family val="2"/>
    </font>
    <font>
      <u/>
      <sz val="10"/>
      <color theme="10"/>
      <name val="Trebuchet MS"/>
      <family val="2"/>
    </font>
    <font>
      <sz val="12"/>
      <color rgb="FF9C0006"/>
      <name val="Calibri"/>
      <family val="2"/>
      <scheme val="minor"/>
    </font>
    <font>
      <b/>
      <sz val="11"/>
      <color theme="0"/>
      <name val="Trebuchet MS"/>
      <family val="2"/>
    </font>
    <font>
      <sz val="11"/>
      <color theme="0"/>
      <name val="Trebuchet MS"/>
      <family val="2"/>
    </font>
    <font>
      <sz val="11"/>
      <color theme="2"/>
      <name val="Trebuchet MS"/>
      <family val="2"/>
    </font>
    <font>
      <b/>
      <sz val="18"/>
      <color theme="2"/>
      <name val="Trebuchet MS"/>
      <family val="2"/>
    </font>
    <font>
      <b/>
      <sz val="11"/>
      <color theme="2"/>
      <name val="Trebuchet MS"/>
      <family val="2"/>
    </font>
    <font>
      <sz val="18"/>
      <color theme="2"/>
      <name val="Calibri"/>
      <family val="2"/>
      <scheme val="minor"/>
    </font>
    <font>
      <b/>
      <sz val="20"/>
      <color theme="0"/>
      <name val="Trebuchet MS"/>
      <family val="2"/>
    </font>
    <font>
      <sz val="12"/>
      <color theme="1"/>
      <name val="Trebuchet MS"/>
      <family val="2"/>
    </font>
    <font>
      <b/>
      <sz val="12"/>
      <color theme="1"/>
      <name val="Trebuchet MS"/>
      <family val="2"/>
    </font>
    <font>
      <sz val="12"/>
      <color rgb="FFFF0000"/>
      <name val="Trebuchet MS"/>
      <family val="2"/>
    </font>
    <font>
      <b/>
      <sz val="12"/>
      <color rgb="FF2A3D52"/>
      <name val="Trebuchet MS"/>
      <family val="2"/>
    </font>
    <font>
      <sz val="11"/>
      <color theme="1"/>
      <name val="Trebuchet MS "/>
    </font>
    <font>
      <b/>
      <sz val="11"/>
      <color theme="0"/>
      <name val="Trebuchet MS "/>
    </font>
    <font>
      <sz val="12"/>
      <color theme="1"/>
      <name val="Trebuchet MS "/>
    </font>
    <font>
      <b/>
      <sz val="12"/>
      <name val="Trebuchet MS "/>
    </font>
    <font>
      <sz val="12"/>
      <name val="Trebuchet MS "/>
    </font>
    <font>
      <b/>
      <sz val="14"/>
      <color theme="0"/>
      <name val="Trebuchet MS"/>
      <family val="2"/>
    </font>
    <font>
      <b/>
      <sz val="16"/>
      <color theme="0"/>
      <name val="Trebuchet MS"/>
      <family val="2"/>
    </font>
    <font>
      <b/>
      <sz val="11"/>
      <color theme="1"/>
      <name val="Calibri"/>
      <family val="2"/>
      <scheme val="minor"/>
    </font>
    <font>
      <sz val="16"/>
      <color theme="0"/>
      <name val="Trebuchet MS"/>
      <family val="2"/>
    </font>
    <font>
      <b/>
      <sz val="14"/>
      <color theme="1"/>
      <name val="Trebuchet MS"/>
      <family val="2"/>
    </font>
    <font>
      <b/>
      <sz val="14"/>
      <color rgb="FF000000"/>
      <name val="Trebuchet MS"/>
      <family val="2"/>
    </font>
    <font>
      <i/>
      <sz val="11"/>
      <color theme="1"/>
      <name val="Trebuchet MS"/>
      <family val="2"/>
    </font>
    <font>
      <sz val="11"/>
      <color rgb="FF000000"/>
      <name val="Trebuchet MS"/>
      <family val="2"/>
    </font>
    <font>
      <b/>
      <sz val="11"/>
      <color theme="1"/>
      <name val="Trebuchet MS "/>
    </font>
    <font>
      <sz val="11"/>
      <color rgb="FF9C0006"/>
      <name val="Trebuchet MS "/>
    </font>
    <font>
      <sz val="11"/>
      <color indexed="8"/>
      <name val="Trebuchet MS "/>
    </font>
    <font>
      <b/>
      <sz val="11"/>
      <color indexed="8"/>
      <name val="Trebuchet MS "/>
    </font>
    <font>
      <sz val="11"/>
      <color theme="0"/>
      <name val="Trebuchet MS "/>
    </font>
    <font>
      <b/>
      <sz val="20"/>
      <color theme="0"/>
      <name val="Trebuchet MS Bold"/>
    </font>
    <font>
      <b/>
      <sz val="16"/>
      <color theme="1"/>
      <name val="Trebuchet MS"/>
      <family val="2"/>
    </font>
    <font>
      <b/>
      <sz val="16"/>
      <name val="Trebuchet MS "/>
    </font>
    <font>
      <b/>
      <sz val="16"/>
      <color theme="0"/>
      <name val="Trebuchet MS "/>
    </font>
    <font>
      <sz val="14"/>
      <color theme="0"/>
      <name val="Trebuchet MS"/>
      <family val="2"/>
    </font>
    <font>
      <sz val="14"/>
      <color theme="1"/>
      <name val="Trebuchet MS"/>
      <family val="2"/>
    </font>
    <font>
      <b/>
      <sz val="14"/>
      <color theme="2"/>
      <name val="Trebuchet MS"/>
      <family val="2"/>
    </font>
    <font>
      <sz val="14"/>
      <color theme="2"/>
      <name val="Trebuchet MS"/>
      <family val="2"/>
    </font>
    <font>
      <sz val="11"/>
      <color theme="3"/>
      <name val="Trebuchet MS"/>
      <family val="2"/>
    </font>
    <font>
      <b/>
      <sz val="11"/>
      <color theme="3"/>
      <name val="Trebuchet MS"/>
      <family val="2"/>
    </font>
    <font>
      <b/>
      <sz val="16"/>
      <color rgb="FFE5F5F8"/>
      <name val="Trebuchet MS"/>
      <family val="2"/>
    </font>
    <font>
      <sz val="16"/>
      <name val="Trebuchet MS"/>
      <family val="2"/>
    </font>
    <font>
      <b/>
      <sz val="14"/>
      <color theme="0"/>
      <name val="Trebuchet MS "/>
    </font>
    <font>
      <b/>
      <i/>
      <sz val="11"/>
      <color theme="1"/>
      <name val="Trebuchet MS"/>
      <family val="2"/>
    </font>
    <font>
      <b/>
      <sz val="14"/>
      <color rgb="FF000000"/>
      <name val="Trebuchet MS"/>
    </font>
    <font>
      <sz val="10"/>
      <color rgb="FF000000"/>
      <name val="Trebuchet MS"/>
    </font>
    <font>
      <b/>
      <sz val="10"/>
      <color rgb="FF000000"/>
      <name val="Trebuchet MS"/>
    </font>
    <font>
      <i/>
      <sz val="10"/>
      <color rgb="FF000000"/>
      <name val="Trebuchet MS"/>
    </font>
    <font>
      <b/>
      <sz val="20"/>
      <color rgb="FF000000"/>
      <name val="Trebuchet MS"/>
    </font>
    <font>
      <sz val="20"/>
      <name val="Trebuchet MS"/>
      <family val="2"/>
    </font>
    <font>
      <b/>
      <sz val="22"/>
      <color rgb="FFFFFFFF"/>
      <name val="Trebuchet MS"/>
    </font>
    <font>
      <b/>
      <sz val="20"/>
      <color rgb="FFFFFFFF"/>
      <name val="Trebuchet MS"/>
    </font>
  </fonts>
  <fills count="13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6"/>
        <bgColor rgb="FF00A4BD"/>
      </patternFill>
    </fill>
    <fill>
      <patternFill patternType="solid">
        <fgColor theme="6"/>
        <bgColor indexed="64"/>
      </patternFill>
    </fill>
    <fill>
      <patternFill patternType="solid">
        <fgColor theme="6" tint="0.79998168889431442"/>
        <bgColor rgb="FFE5F5F8"/>
      </patternFill>
    </fill>
    <fill>
      <patternFill patternType="solid">
        <fgColor theme="5" tint="0.79998168889431442"/>
        <bgColor indexed="64"/>
      </patternFill>
    </fill>
    <fill>
      <patternFill patternType="solid">
        <fgColor theme="0" tint="-0.14999847407452621"/>
        <bgColor rgb="FFA9B2E5"/>
      </patternFill>
    </fill>
    <fill>
      <patternFill patternType="solid">
        <fgColor theme="0" tint="-0.14999847407452621"/>
        <bgColor rgb="FFF68A8F"/>
      </patternFill>
    </fill>
    <fill>
      <patternFill patternType="solid">
        <fgColor theme="0" tint="-0.14999847407452621"/>
        <bgColor rgb="FFF8D49A"/>
      </patternFill>
    </fill>
    <fill>
      <patternFill patternType="solid">
        <fgColor theme="4" tint="0.79998168889431442"/>
        <bgColor indexed="64"/>
      </patternFill>
    </fill>
    <fill>
      <patternFill patternType="solid">
        <fgColor theme="0" tint="-0.14999847407452621"/>
        <bgColor rgb="FF9FA8E1"/>
      </patternFill>
    </fill>
    <fill>
      <patternFill patternType="solid">
        <fgColor theme="0" tint="-0.14999847407452621"/>
        <bgColor rgb="FFF7CF8D"/>
      </patternFill>
    </fill>
    <fill>
      <patternFill patternType="solid">
        <fgColor theme="0" tint="-0.14999847407452621"/>
        <bgColor rgb="FF60D6C8"/>
      </patternFill>
    </fill>
    <fill>
      <patternFill patternType="solid">
        <fgColor theme="0" tint="-0.14999847407452621"/>
        <bgColor rgb="FFF9AABE"/>
      </patternFill>
    </fill>
    <fill>
      <patternFill patternType="solid">
        <fgColor theme="0" tint="-0.499984740745262"/>
        <bgColor indexed="64"/>
      </patternFill>
    </fill>
    <fill>
      <patternFill patternType="solid">
        <fgColor theme="6" tint="0.79998168889431442"/>
        <bgColor indexed="64"/>
      </patternFill>
    </fill>
    <fill>
      <patternFill patternType="solid">
        <fgColor theme="3"/>
        <bgColor indexed="64"/>
      </patternFill>
    </fill>
    <fill>
      <patternFill patternType="solid">
        <fgColor theme="1"/>
        <bgColor indexed="64"/>
      </patternFill>
    </fill>
    <fill>
      <patternFill patternType="solid">
        <fgColor rgb="FFFFC7CE"/>
      </patternFill>
    </fill>
    <fill>
      <patternFill patternType="solid">
        <fgColor theme="0" tint="-4.9989318521683403E-2"/>
        <bgColor indexed="64"/>
      </patternFill>
    </fill>
    <fill>
      <patternFill patternType="solid">
        <fgColor theme="7"/>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5"/>
        <bgColor rgb="FF00A4BD"/>
      </patternFill>
    </fill>
    <fill>
      <patternFill patternType="solid">
        <fgColor theme="5" tint="0.79998168889431442"/>
        <bgColor rgb="FFE5F5F8"/>
      </patternFill>
    </fill>
    <fill>
      <patternFill patternType="solid">
        <fgColor theme="7"/>
        <bgColor rgb="FF00A4BD"/>
      </patternFill>
    </fill>
    <fill>
      <patternFill patternType="solid">
        <fgColor theme="7" tint="0.79998168889431442"/>
        <bgColor rgb="FFE5F5F8"/>
      </patternFill>
    </fill>
    <fill>
      <patternFill patternType="solid">
        <fgColor theme="1" tint="0.499984740745262"/>
        <bgColor rgb="FFFF7A59"/>
      </patternFill>
    </fill>
    <fill>
      <patternFill patternType="solid">
        <fgColor theme="1" tint="0.499984740745262"/>
        <bgColor indexed="64"/>
      </patternFill>
    </fill>
    <fill>
      <patternFill patternType="solid">
        <fgColor theme="2" tint="-4.9989318521683403E-2"/>
        <bgColor rgb="FFFFBCAC"/>
      </patternFill>
    </fill>
    <fill>
      <patternFill patternType="solid">
        <fgColor theme="3" tint="0.499984740745262"/>
        <bgColor rgb="FFFF7A59"/>
      </patternFill>
    </fill>
    <fill>
      <patternFill patternType="solid">
        <fgColor theme="3" tint="0.499984740745262"/>
        <bgColor indexed="64"/>
      </patternFill>
    </fill>
    <fill>
      <patternFill patternType="solid">
        <fgColor theme="7" tint="0.79998168889431442"/>
        <bgColor rgb="FFFFBCAC"/>
      </patternFill>
    </fill>
    <fill>
      <patternFill patternType="solid">
        <fgColor theme="2" tint="-0.14999847407452621"/>
        <bgColor indexed="64"/>
      </patternFill>
    </fill>
    <fill>
      <patternFill patternType="solid">
        <fgColor theme="2" tint="-0.14999847407452621"/>
        <bgColor rgb="FF6DD9CC"/>
      </patternFill>
    </fill>
    <fill>
      <patternFill patternType="solid">
        <fgColor theme="2"/>
        <bgColor indexed="64"/>
      </patternFill>
    </fill>
    <fill>
      <patternFill patternType="solid">
        <fgColor theme="9"/>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499984740745262"/>
        <bgColor rgb="FFFF7A59"/>
      </patternFill>
    </fill>
    <fill>
      <patternFill patternType="solid">
        <fgColor theme="0" tint="-0.249977111117893"/>
        <bgColor rgb="FFF68A8F"/>
      </patternFill>
    </fill>
    <fill>
      <patternFill patternType="solid">
        <fgColor theme="2" tint="-9.9978637043366805E-2"/>
        <bgColor rgb="FFA9B2E5"/>
      </patternFill>
    </fill>
    <fill>
      <patternFill patternType="solid">
        <fgColor theme="2" tint="-9.9978637043366805E-2"/>
        <bgColor rgb="FFF68A8F"/>
      </patternFill>
    </fill>
    <fill>
      <patternFill patternType="solid">
        <fgColor theme="2" tint="-9.9978637043366805E-2"/>
        <bgColor rgb="FFF8D49A"/>
      </patternFill>
    </fill>
    <fill>
      <patternFill patternType="solid">
        <fgColor theme="2" tint="-9.9978637043366805E-2"/>
        <bgColor rgb="FF6DD9CC"/>
      </patternFill>
    </fill>
    <fill>
      <patternFill patternType="solid">
        <fgColor theme="2" tint="-9.9978637043366805E-2"/>
        <bgColor rgb="FFFFBCAC"/>
      </patternFill>
    </fill>
    <fill>
      <patternFill patternType="solid">
        <fgColor theme="1"/>
        <bgColor rgb="FF00A4BD"/>
      </patternFill>
    </fill>
    <fill>
      <patternFill patternType="solid">
        <fgColor theme="0" tint="-0.499984740745262"/>
        <bgColor rgb="FFE5F5F8"/>
      </patternFill>
    </fill>
    <fill>
      <patternFill patternType="solid">
        <fgColor theme="0" tint="-0.249977111117893"/>
        <bgColor rgb="FF7FD1DE"/>
      </patternFill>
    </fill>
    <fill>
      <patternFill patternType="solid">
        <fgColor theme="0" tint="-0.249977111117893"/>
        <bgColor rgb="FF6DD9CC"/>
      </patternFill>
    </fill>
    <fill>
      <patternFill patternType="solid">
        <fgColor theme="0" tint="-0.249977111117893"/>
        <bgColor rgb="FFF8D49A"/>
      </patternFill>
    </fill>
    <fill>
      <patternFill patternType="solid">
        <fgColor theme="0" tint="-0.249977111117893"/>
        <bgColor rgb="FFA9B2E5"/>
      </patternFill>
    </fill>
    <fill>
      <patternFill patternType="solid">
        <fgColor theme="6" tint="0.59999389629810485"/>
        <bgColor rgb="FFA9B2E5"/>
      </patternFill>
    </fill>
    <fill>
      <patternFill patternType="solid">
        <fgColor theme="6" tint="0.59999389629810485"/>
        <bgColor rgb="FFF68A8F"/>
      </patternFill>
    </fill>
    <fill>
      <patternFill patternType="solid">
        <fgColor theme="6" tint="0.59999389629810485"/>
        <bgColor rgb="FFF8D49A"/>
      </patternFill>
    </fill>
    <fill>
      <patternFill patternType="solid">
        <fgColor theme="6" tint="0.59999389629810485"/>
        <bgColor rgb="FF6DD9CC"/>
      </patternFill>
    </fill>
    <fill>
      <patternFill patternType="solid">
        <fgColor theme="6" tint="0.59999389629810485"/>
        <bgColor rgb="FF7FD1DE"/>
      </patternFill>
    </fill>
    <fill>
      <patternFill patternType="solid">
        <fgColor theme="7" tint="0.59999389629810485"/>
        <bgColor rgb="FFA9B2E5"/>
      </patternFill>
    </fill>
    <fill>
      <patternFill patternType="solid">
        <fgColor theme="7" tint="0.59999389629810485"/>
        <bgColor rgb="FFF68A8F"/>
      </patternFill>
    </fill>
    <fill>
      <patternFill patternType="solid">
        <fgColor theme="7" tint="0.59999389629810485"/>
        <bgColor rgb="FFF8D49A"/>
      </patternFill>
    </fill>
    <fill>
      <patternFill patternType="solid">
        <fgColor theme="7" tint="0.59999389629810485"/>
        <bgColor rgb="FF6DD9CC"/>
      </patternFill>
    </fill>
    <fill>
      <patternFill patternType="solid">
        <fgColor theme="7" tint="0.59999389629810485"/>
        <bgColor rgb="FF7FD1DE"/>
      </patternFill>
    </fill>
    <fill>
      <patternFill patternType="solid">
        <fgColor theme="5" tint="0.59999389629810485"/>
        <bgColor rgb="FFA9B2E5"/>
      </patternFill>
    </fill>
    <fill>
      <patternFill patternType="solid">
        <fgColor theme="5" tint="0.59999389629810485"/>
        <bgColor rgb="FFF68A8F"/>
      </patternFill>
    </fill>
    <fill>
      <patternFill patternType="solid">
        <fgColor theme="5" tint="0.59999389629810485"/>
        <bgColor rgb="FFF8D49A"/>
      </patternFill>
    </fill>
    <fill>
      <patternFill patternType="solid">
        <fgColor theme="5" tint="0.59999389629810485"/>
        <bgColor rgb="FF6DD9CC"/>
      </patternFill>
    </fill>
    <fill>
      <patternFill patternType="solid">
        <fgColor theme="5" tint="0.59999389629810485"/>
        <bgColor rgb="FF7FD1DE"/>
      </patternFill>
    </fill>
    <fill>
      <patternFill patternType="solid">
        <fgColor theme="0" tint="-0.499984740745262"/>
        <bgColor rgb="FFFFF1EE"/>
      </patternFill>
    </fill>
    <fill>
      <patternFill patternType="solid">
        <fgColor theme="5" tint="0.59999389629810485"/>
        <bgColor rgb="FFFFF1EE"/>
      </patternFill>
    </fill>
    <fill>
      <patternFill patternType="solid">
        <fgColor theme="5" tint="0.59999389629810485"/>
        <bgColor rgb="FFE5F5F8"/>
      </patternFill>
    </fill>
    <fill>
      <patternFill patternType="solid">
        <fgColor theme="6" tint="0.59999389629810485"/>
        <bgColor rgb="FFFFF1EE"/>
      </patternFill>
    </fill>
    <fill>
      <patternFill patternType="solid">
        <fgColor theme="6" tint="0.59999389629810485"/>
        <bgColor rgb="FFE5F5F8"/>
      </patternFill>
    </fill>
    <fill>
      <patternFill patternType="solid">
        <fgColor theme="7" tint="0.79998168889431442"/>
        <bgColor rgb="FFFFF1EE"/>
      </patternFill>
    </fill>
    <fill>
      <patternFill patternType="solid">
        <fgColor theme="2" tint="-0.249977111117893"/>
        <bgColor rgb="FFFFF1EE"/>
      </patternFill>
    </fill>
    <fill>
      <patternFill patternType="solid">
        <fgColor theme="1" tint="0.499984740745262"/>
        <bgColor rgb="FFFFF1EE"/>
      </patternFill>
    </fill>
    <fill>
      <patternFill patternType="solid">
        <fgColor theme="1" tint="0.499984740745262"/>
        <bgColor rgb="FFE5F5F8"/>
      </patternFill>
    </fill>
    <fill>
      <patternFill patternType="solid">
        <fgColor theme="7" tint="0.59999389629810485"/>
        <bgColor rgb="FFFFF1EE"/>
      </patternFill>
    </fill>
    <fill>
      <patternFill patternType="solid">
        <fgColor theme="7" tint="0.59999389629810485"/>
        <bgColor rgb="FFE5F5F8"/>
      </patternFill>
    </fill>
    <fill>
      <patternFill patternType="solid">
        <fgColor theme="3" tint="0.89999084444715716"/>
        <bgColor rgb="FFFFF1EE"/>
      </patternFill>
    </fill>
    <fill>
      <patternFill patternType="solid">
        <fgColor theme="5" tint="0.79998168889431442"/>
        <bgColor rgb="FFFFF1EE"/>
      </patternFill>
    </fill>
    <fill>
      <patternFill patternType="solid">
        <fgColor theme="6" tint="0.79998168889431442"/>
        <bgColor rgb="FFFFF1EE"/>
      </patternFill>
    </fill>
    <fill>
      <patternFill patternType="solid">
        <fgColor theme="9"/>
        <bgColor rgb="FF00A4BD"/>
      </patternFill>
    </fill>
    <fill>
      <patternFill patternType="solid">
        <fgColor theme="9" tint="0.79998168889431442"/>
        <bgColor rgb="FFFFF1EE"/>
      </patternFill>
    </fill>
    <fill>
      <patternFill patternType="solid">
        <fgColor theme="9" tint="0.79998168889431442"/>
        <bgColor rgb="FFE5F5F8"/>
      </patternFill>
    </fill>
    <fill>
      <patternFill patternType="solid">
        <fgColor theme="9" tint="0.79998168889431442"/>
        <bgColor indexed="64"/>
      </patternFill>
    </fill>
    <fill>
      <patternFill patternType="solid">
        <fgColor theme="9" tint="0.59999389629810485"/>
        <bgColor rgb="FFA9B2E5"/>
      </patternFill>
    </fill>
    <fill>
      <patternFill patternType="solid">
        <fgColor theme="9" tint="0.59999389629810485"/>
        <bgColor rgb="FFF68A8F"/>
      </patternFill>
    </fill>
    <fill>
      <patternFill patternType="solid">
        <fgColor theme="9" tint="0.59999389629810485"/>
        <bgColor rgb="FFF8D49A"/>
      </patternFill>
    </fill>
    <fill>
      <patternFill patternType="solid">
        <fgColor theme="9" tint="0.59999389629810485"/>
        <bgColor rgb="FF6DD9CC"/>
      </patternFill>
    </fill>
    <fill>
      <patternFill patternType="solid">
        <fgColor theme="9" tint="0.59999389629810485"/>
        <bgColor rgb="FF7FD1DE"/>
      </patternFill>
    </fill>
    <fill>
      <patternFill patternType="solid">
        <fgColor theme="0"/>
        <bgColor rgb="FFFF7A59"/>
      </patternFill>
    </fill>
    <fill>
      <patternFill patternType="solid">
        <fgColor theme="2" tint="-9.9978637043366805E-2"/>
        <bgColor rgb="FF9FA8E1"/>
      </patternFill>
    </fill>
    <fill>
      <patternFill patternType="solid">
        <fgColor theme="2" tint="-9.9978637043366805E-2"/>
        <bgColor rgb="FFF7CF8D"/>
      </patternFill>
    </fill>
    <fill>
      <patternFill patternType="solid">
        <fgColor theme="2" tint="-9.9978637043366805E-2"/>
        <bgColor rgb="FF60D6C8"/>
      </patternFill>
    </fill>
    <fill>
      <patternFill patternType="solid">
        <fgColor theme="2" tint="-9.9978637043366805E-2"/>
        <bgColor rgb="FFF9AABE"/>
      </patternFill>
    </fill>
    <fill>
      <patternFill patternType="solid">
        <fgColor theme="5" tint="0.59999389629810485"/>
        <bgColor rgb="FF9FA8E1"/>
      </patternFill>
    </fill>
    <fill>
      <patternFill patternType="solid">
        <fgColor theme="5" tint="0.59999389629810485"/>
        <bgColor rgb="FFF7CF8D"/>
      </patternFill>
    </fill>
    <fill>
      <patternFill patternType="solid">
        <fgColor theme="5" tint="0.59999389629810485"/>
        <bgColor rgb="FFF9AABE"/>
      </patternFill>
    </fill>
    <fill>
      <patternFill patternType="solid">
        <fgColor theme="5" tint="0.59999389629810485"/>
        <bgColor rgb="FF60D6C8"/>
      </patternFill>
    </fill>
    <fill>
      <patternFill patternType="solid">
        <fgColor theme="6" tint="0.59999389629810485"/>
        <bgColor rgb="FF9FA8E1"/>
      </patternFill>
    </fill>
    <fill>
      <patternFill patternType="solid">
        <fgColor theme="6" tint="0.59999389629810485"/>
        <bgColor rgb="FFF7CF8D"/>
      </patternFill>
    </fill>
    <fill>
      <patternFill patternType="solid">
        <fgColor theme="6" tint="0.59999389629810485"/>
        <bgColor rgb="FF60D6C8"/>
      </patternFill>
    </fill>
    <fill>
      <patternFill patternType="solid">
        <fgColor theme="6" tint="0.59999389629810485"/>
        <bgColor rgb="FFF9AABE"/>
      </patternFill>
    </fill>
    <fill>
      <patternFill patternType="solid">
        <fgColor theme="7" tint="0.59999389629810485"/>
        <bgColor rgb="FF9FA8E1"/>
      </patternFill>
    </fill>
    <fill>
      <patternFill patternType="solid">
        <fgColor theme="7" tint="0.59999389629810485"/>
        <bgColor rgb="FFF9AABE"/>
      </patternFill>
    </fill>
    <fill>
      <patternFill patternType="solid">
        <fgColor theme="7" tint="0.59999389629810485"/>
        <bgColor rgb="FF60D6C8"/>
      </patternFill>
    </fill>
    <fill>
      <patternFill patternType="solid">
        <fgColor theme="7" tint="0.59999389629810485"/>
        <bgColor rgb="FFF7CF8D"/>
      </patternFill>
    </fill>
    <fill>
      <patternFill patternType="solid">
        <fgColor theme="0" tint="-0.249977111117893"/>
        <bgColor rgb="FF9FA8E1"/>
      </patternFill>
    </fill>
    <fill>
      <patternFill patternType="solid">
        <fgColor theme="0" tint="-0.249977111117893"/>
        <bgColor rgb="FFF7CF8D"/>
      </patternFill>
    </fill>
    <fill>
      <patternFill patternType="solid">
        <fgColor theme="0" tint="-0.249977111117893"/>
        <bgColor rgb="FFF9AABE"/>
      </patternFill>
    </fill>
    <fill>
      <patternFill patternType="solid">
        <fgColor theme="0" tint="-0.249977111117893"/>
        <bgColor rgb="FF60D6C8"/>
      </patternFill>
    </fill>
    <fill>
      <patternFill patternType="solid">
        <fgColor theme="9" tint="0.59999389629810485"/>
        <bgColor rgb="FF9FA8E1"/>
      </patternFill>
    </fill>
    <fill>
      <patternFill patternType="solid">
        <fgColor theme="9" tint="0.59999389629810485"/>
        <bgColor rgb="FFF7CF8D"/>
      </patternFill>
    </fill>
    <fill>
      <patternFill patternType="solid">
        <fgColor theme="9" tint="0.59999389629810485"/>
        <bgColor rgb="FF60D6C8"/>
      </patternFill>
    </fill>
    <fill>
      <patternFill patternType="solid">
        <fgColor theme="9" tint="0.59999389629810485"/>
        <bgColor rgb="FFF9AABE"/>
      </patternFill>
    </fill>
    <fill>
      <patternFill patternType="solid">
        <fgColor theme="2" tint="-9.9978637043366805E-2"/>
        <bgColor rgb="FFFFF1EE"/>
      </patternFill>
    </fill>
    <fill>
      <patternFill patternType="solid">
        <fgColor theme="2"/>
        <bgColor rgb="FFDFE3EB"/>
      </patternFill>
    </fill>
    <fill>
      <patternFill patternType="solid">
        <fgColor theme="5" tint="0.59999389629810485"/>
        <bgColor rgb="FFFFBCAC"/>
      </patternFill>
    </fill>
    <fill>
      <patternFill patternType="solid">
        <fgColor theme="6" tint="0.59999389629810485"/>
        <bgColor rgb="FFFFBCAC"/>
      </patternFill>
    </fill>
    <fill>
      <patternFill patternType="solid">
        <fgColor theme="9" tint="0.59999389629810485"/>
        <bgColor rgb="FFFFBCAC"/>
      </patternFill>
    </fill>
    <fill>
      <patternFill patternType="solid">
        <fgColor theme="7" tint="-0.499984740745262"/>
        <bgColor indexed="64"/>
      </patternFill>
    </fill>
    <fill>
      <patternFill patternType="solid">
        <fgColor theme="5" tint="0.59999389629810485"/>
        <bgColor indexed="64"/>
      </patternFill>
    </fill>
    <fill>
      <patternFill patternType="solid">
        <fgColor theme="3" tint="0.89999084444715716"/>
        <bgColor indexed="64"/>
      </patternFill>
    </fill>
    <fill>
      <patternFill patternType="solid">
        <fgColor theme="9" tint="0.59999389629810485"/>
        <bgColor rgb="FFFFF1EE"/>
      </patternFill>
    </fill>
    <fill>
      <patternFill patternType="solid">
        <fgColor theme="9" tint="0.59999389629810485"/>
        <bgColor rgb="FFE5F5F8"/>
      </patternFill>
    </fill>
    <fill>
      <patternFill patternType="solid">
        <fgColor theme="2" tint="-9.9978637043366805E-2"/>
        <bgColor rgb="FF7FD1DE"/>
      </patternFill>
    </fill>
    <fill>
      <patternFill patternType="solid">
        <fgColor theme="1" tint="0.249977111117893"/>
        <bgColor indexed="64"/>
      </patternFill>
    </fill>
    <fill>
      <patternFill patternType="solid">
        <fgColor theme="4" tint="-0.249977111117893"/>
        <bgColor indexed="64"/>
      </patternFill>
    </fill>
    <fill>
      <patternFill patternType="solid">
        <fgColor theme="0" tint="-0.249977111117893"/>
        <bgColor rgb="FFFFBCAC"/>
      </patternFill>
    </fill>
    <fill>
      <patternFill patternType="solid">
        <fgColor theme="0" tint="-0.249977111117893"/>
        <bgColor indexed="64"/>
      </patternFill>
    </fill>
    <fill>
      <patternFill patternType="solid">
        <fgColor theme="2"/>
        <bgColor rgb="FF9FA8E1"/>
      </patternFill>
    </fill>
    <fill>
      <patternFill patternType="solid">
        <fgColor theme="2"/>
        <bgColor rgb="FFF68A8F"/>
      </patternFill>
    </fill>
    <fill>
      <patternFill patternType="solid">
        <fgColor theme="7" tint="0.59999389629810485"/>
        <bgColor rgb="FFFFBCAC"/>
      </patternFill>
    </fill>
  </fills>
  <borders count="124">
    <border>
      <left/>
      <right/>
      <top/>
      <bottom/>
      <diagonal/>
    </border>
    <border>
      <left/>
      <right/>
      <top/>
      <bottom/>
      <diagonal/>
    </border>
    <border>
      <left style="medium">
        <color theme="0"/>
      </left>
      <right/>
      <top style="medium">
        <color theme="0"/>
      </top>
      <bottom style="medium">
        <color theme="0"/>
      </bottom>
      <diagonal/>
    </border>
    <border>
      <left style="thin">
        <color theme="0"/>
      </left>
      <right style="thin">
        <color theme="0"/>
      </right>
      <top style="thin">
        <color theme="0"/>
      </top>
      <bottom style="thin">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thin">
        <color theme="0"/>
      </left>
      <right style="thin">
        <color theme="0"/>
      </right>
      <top/>
      <bottom/>
      <diagonal/>
    </border>
    <border>
      <left style="thin">
        <color theme="0"/>
      </left>
      <right/>
      <top style="thin">
        <color theme="0"/>
      </top>
      <bottom style="medium">
        <color theme="0"/>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right style="thin">
        <color theme="0"/>
      </right>
      <top style="medium">
        <color theme="0"/>
      </top>
      <bottom style="thin">
        <color theme="0"/>
      </bottom>
      <diagonal/>
    </border>
    <border>
      <left/>
      <right style="thin">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top style="thin">
        <color theme="0"/>
      </top>
      <bottom/>
      <diagonal/>
    </border>
    <border>
      <left style="thin">
        <color theme="0"/>
      </left>
      <right/>
      <top/>
      <bottom style="thin">
        <color theme="0"/>
      </bottom>
      <diagonal/>
    </border>
    <border>
      <left/>
      <right/>
      <top style="thin">
        <color theme="0"/>
      </top>
      <bottom style="thin">
        <color theme="0"/>
      </bottom>
      <diagonal/>
    </border>
    <border>
      <left style="thick">
        <color theme="0"/>
      </left>
      <right style="thick">
        <color theme="0"/>
      </right>
      <top style="thick">
        <color theme="0"/>
      </top>
      <bottom style="thick">
        <color theme="0"/>
      </bottom>
      <diagonal/>
    </border>
    <border>
      <left/>
      <right style="thin">
        <color theme="0"/>
      </right>
      <top/>
      <bottom style="thin">
        <color theme="0"/>
      </bottom>
      <diagonal/>
    </border>
    <border>
      <left/>
      <right style="thin">
        <color theme="0"/>
      </right>
      <top style="thin">
        <color theme="0"/>
      </top>
      <bottom/>
      <diagonal/>
    </border>
    <border>
      <left/>
      <right/>
      <top/>
      <bottom style="thick">
        <color theme="0"/>
      </bottom>
      <diagonal/>
    </border>
    <border>
      <left/>
      <right/>
      <top style="thick">
        <color theme="0"/>
      </top>
      <bottom/>
      <diagonal/>
    </border>
    <border>
      <left style="thin">
        <color theme="0"/>
      </left>
      <right style="thin">
        <color theme="0"/>
      </right>
      <top style="thick">
        <color theme="0"/>
      </top>
      <bottom style="thin">
        <color theme="0"/>
      </bottom>
      <diagonal/>
    </border>
    <border>
      <left/>
      <right/>
      <top style="thick">
        <color theme="0"/>
      </top>
      <bottom style="thick">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ck">
        <color theme="0"/>
      </left>
      <right/>
      <top/>
      <bottom/>
      <diagonal/>
    </border>
    <border>
      <left style="thick">
        <color theme="0"/>
      </left>
      <right style="thin">
        <color theme="0"/>
      </right>
      <top style="thin">
        <color theme="0"/>
      </top>
      <bottom style="thin">
        <color theme="0"/>
      </bottom>
      <diagonal/>
    </border>
    <border>
      <left style="thick">
        <color theme="0"/>
      </left>
      <right/>
      <top style="thick">
        <color theme="0"/>
      </top>
      <bottom/>
      <diagonal/>
    </border>
    <border>
      <left style="thin">
        <color theme="0"/>
      </left>
      <right style="thick">
        <color theme="0"/>
      </right>
      <top style="thick">
        <color theme="0"/>
      </top>
      <bottom style="thin">
        <color theme="0"/>
      </bottom>
      <diagonal/>
    </border>
    <border>
      <left/>
      <right style="thick">
        <color theme="0"/>
      </right>
      <top/>
      <bottom/>
      <diagonal/>
    </border>
    <border>
      <left/>
      <right style="thin">
        <color theme="0"/>
      </right>
      <top style="thick">
        <color theme="0"/>
      </top>
      <bottom style="thin">
        <color theme="0"/>
      </bottom>
      <diagonal/>
    </border>
    <border>
      <left style="thin">
        <color theme="0"/>
      </left>
      <right style="thick">
        <color theme="0"/>
      </right>
      <top/>
      <bottom style="thin">
        <color theme="0"/>
      </bottom>
      <diagonal/>
    </border>
    <border>
      <left style="thin">
        <color theme="0"/>
      </left>
      <right style="thick">
        <color theme="0"/>
      </right>
      <top style="thin">
        <color theme="0"/>
      </top>
      <bottom style="thin">
        <color theme="0"/>
      </bottom>
      <diagonal/>
    </border>
    <border>
      <left style="thin">
        <color theme="0"/>
      </left>
      <right style="thick">
        <color theme="0"/>
      </right>
      <top style="thin">
        <color theme="0"/>
      </top>
      <bottom/>
      <diagonal/>
    </border>
    <border>
      <left/>
      <right/>
      <top style="thin">
        <color theme="0"/>
      </top>
      <bottom/>
      <diagonal/>
    </border>
    <border>
      <left style="thin">
        <color theme="0"/>
      </left>
      <right/>
      <top/>
      <bottom/>
      <diagonal/>
    </border>
    <border>
      <left style="thin">
        <color theme="0"/>
      </left>
      <right style="thick">
        <color theme="0"/>
      </right>
      <top style="thin">
        <color theme="0"/>
      </top>
      <bottom style="thick">
        <color theme="0"/>
      </bottom>
      <diagonal/>
    </border>
    <border>
      <left/>
      <right style="thin">
        <color theme="0"/>
      </right>
      <top style="thin">
        <color theme="0"/>
      </top>
      <bottom style="thick">
        <color theme="0"/>
      </bottom>
      <diagonal/>
    </border>
    <border>
      <left style="thin">
        <color theme="0"/>
      </left>
      <right style="thin">
        <color theme="0"/>
      </right>
      <top style="thin">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n">
        <color theme="0"/>
      </right>
      <top/>
      <bottom/>
      <diagonal/>
    </border>
    <border>
      <left style="medium">
        <color theme="0"/>
      </left>
      <right style="thick">
        <color theme="0"/>
      </right>
      <top style="medium">
        <color theme="0"/>
      </top>
      <bottom/>
      <diagonal/>
    </border>
    <border>
      <left style="medium">
        <color theme="0"/>
      </left>
      <right style="thick">
        <color theme="0"/>
      </right>
      <top style="thin">
        <color theme="0"/>
      </top>
      <bottom style="thin">
        <color theme="0"/>
      </bottom>
      <diagonal/>
    </border>
    <border>
      <left style="thin">
        <color theme="0"/>
      </left>
      <right/>
      <top style="medium">
        <color theme="0"/>
      </top>
      <bottom style="thin">
        <color theme="0"/>
      </bottom>
      <diagonal/>
    </border>
    <border>
      <left style="thin">
        <color theme="0"/>
      </left>
      <right style="medium">
        <color theme="0"/>
      </right>
      <top/>
      <bottom style="thin">
        <color theme="0"/>
      </bottom>
      <diagonal/>
    </border>
    <border>
      <left style="thick">
        <color theme="0"/>
      </left>
      <right style="thick">
        <color theme="0"/>
      </right>
      <top style="thin">
        <color theme="0"/>
      </top>
      <bottom style="thin">
        <color theme="0"/>
      </bottom>
      <diagonal/>
    </border>
    <border>
      <left style="thick">
        <color theme="0"/>
      </left>
      <right style="thick">
        <color theme="0"/>
      </right>
      <top/>
      <bottom style="thin">
        <color theme="0"/>
      </bottom>
      <diagonal/>
    </border>
    <border>
      <left style="thick">
        <color theme="0"/>
      </left>
      <right style="thick">
        <color theme="0"/>
      </right>
      <top style="thin">
        <color theme="0"/>
      </top>
      <bottom style="thick">
        <color theme="0"/>
      </bottom>
      <diagonal/>
    </border>
    <border>
      <left style="thick">
        <color theme="0"/>
      </left>
      <right style="thin">
        <color theme="0"/>
      </right>
      <top style="thick">
        <color theme="0"/>
      </top>
      <bottom style="thin">
        <color theme="0"/>
      </bottom>
      <diagonal/>
    </border>
    <border>
      <left style="thick">
        <color theme="0"/>
      </left>
      <right style="thin">
        <color theme="0"/>
      </right>
      <top style="thin">
        <color theme="0"/>
      </top>
      <bottom style="thick">
        <color theme="0"/>
      </bottom>
      <diagonal/>
    </border>
    <border>
      <left/>
      <right style="thick">
        <color theme="0"/>
      </right>
      <top style="thick">
        <color theme="0"/>
      </top>
      <bottom style="thin">
        <color theme="0"/>
      </bottom>
      <diagonal/>
    </border>
    <border>
      <left style="thick">
        <color theme="0"/>
      </left>
      <right style="thin">
        <color theme="0"/>
      </right>
      <top/>
      <bottom style="thin">
        <color theme="0"/>
      </bottom>
      <diagonal/>
    </border>
    <border>
      <left/>
      <right style="thick">
        <color theme="0"/>
      </right>
      <top style="thin">
        <color theme="0"/>
      </top>
      <bottom style="thick">
        <color theme="0"/>
      </bottom>
      <diagonal/>
    </border>
    <border>
      <left/>
      <right style="thick">
        <color theme="0"/>
      </right>
      <top/>
      <bottom style="thin">
        <color theme="0"/>
      </bottom>
      <diagonal/>
    </border>
    <border>
      <left/>
      <right style="thick">
        <color theme="0"/>
      </right>
      <top style="thin">
        <color theme="0"/>
      </top>
      <bottom style="thin">
        <color theme="0"/>
      </bottom>
      <diagonal/>
    </border>
    <border>
      <left/>
      <right style="thin">
        <color theme="0"/>
      </right>
      <top/>
      <bottom/>
      <diagonal/>
    </border>
    <border>
      <left style="thin">
        <color theme="0"/>
      </left>
      <right style="thick">
        <color theme="0"/>
      </right>
      <top/>
      <bottom/>
      <diagonal/>
    </border>
    <border>
      <left style="thick">
        <color theme="0"/>
      </left>
      <right style="thin">
        <color theme="0"/>
      </right>
      <top style="thin">
        <color theme="0"/>
      </top>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thin">
        <color theme="0"/>
      </left>
      <right/>
      <top style="thin">
        <color theme="0"/>
      </top>
      <bottom style="thick">
        <color theme="0"/>
      </bottom>
      <diagonal/>
    </border>
    <border>
      <left style="thin">
        <color theme="0"/>
      </left>
      <right style="thick">
        <color theme="0"/>
      </right>
      <top/>
      <bottom style="thick">
        <color theme="0"/>
      </bottom>
      <diagonal/>
    </border>
    <border>
      <left style="medium">
        <color theme="0"/>
      </left>
      <right/>
      <top style="medium">
        <color theme="0"/>
      </top>
      <bottom style="thin">
        <color theme="0"/>
      </bottom>
      <diagonal/>
    </border>
    <border>
      <left/>
      <right style="thick">
        <color theme="0"/>
      </right>
      <top style="medium">
        <color theme="0"/>
      </top>
      <bottom style="thin">
        <color theme="0"/>
      </bottom>
      <diagonal/>
    </border>
    <border>
      <left/>
      <right/>
      <top style="medium">
        <color theme="0"/>
      </top>
      <bottom style="thin">
        <color theme="0"/>
      </bottom>
      <diagonal/>
    </border>
    <border>
      <left/>
      <right style="thick">
        <color theme="0"/>
      </right>
      <top style="thick">
        <color theme="0"/>
      </top>
      <bottom/>
      <diagonal/>
    </border>
    <border>
      <left style="thick">
        <color theme="0"/>
      </left>
      <right/>
      <top style="thin">
        <color theme="0"/>
      </top>
      <bottom/>
      <diagonal/>
    </border>
    <border>
      <left/>
      <right style="thick">
        <color theme="0"/>
      </right>
      <top style="thin">
        <color theme="0"/>
      </top>
      <bottom/>
      <diagonal/>
    </border>
    <border>
      <left style="thick">
        <color theme="0"/>
      </left>
      <right style="thick">
        <color theme="0"/>
      </right>
      <top/>
      <bottom style="thick">
        <color theme="0"/>
      </bottom>
      <diagonal/>
    </border>
    <border>
      <left style="thick">
        <color theme="0"/>
      </left>
      <right/>
      <top style="thin">
        <color theme="0"/>
      </top>
      <bottom style="thick">
        <color theme="0"/>
      </bottom>
      <diagonal/>
    </border>
    <border>
      <left/>
      <right/>
      <top/>
      <bottom style="thin">
        <color theme="0"/>
      </bottom>
      <diagonal/>
    </border>
    <border>
      <left style="thick">
        <color theme="0"/>
      </left>
      <right/>
      <top style="thin">
        <color theme="0"/>
      </top>
      <bottom style="thin">
        <color theme="0"/>
      </bottom>
      <diagonal/>
    </border>
    <border>
      <left style="thick">
        <color theme="0"/>
      </left>
      <right style="thin">
        <color theme="0"/>
      </right>
      <top style="thick">
        <color theme="0"/>
      </top>
      <bottom style="thick">
        <color theme="0"/>
      </bottom>
      <diagonal/>
    </border>
    <border>
      <left style="thick">
        <color theme="0"/>
      </left>
      <right/>
      <top/>
      <bottom style="thin">
        <color theme="0"/>
      </bottom>
      <diagonal/>
    </border>
    <border>
      <left style="medium">
        <color theme="0"/>
      </left>
      <right style="thick">
        <color theme="0"/>
      </right>
      <top style="thick">
        <color theme="0"/>
      </top>
      <bottom style="thin">
        <color theme="0"/>
      </bottom>
      <diagonal/>
    </border>
    <border>
      <left style="medium">
        <color theme="0"/>
      </left>
      <right style="thick">
        <color theme="0"/>
      </right>
      <top style="thin">
        <color theme="0"/>
      </top>
      <bottom/>
      <diagonal/>
    </border>
    <border>
      <left style="thin">
        <color theme="0"/>
      </left>
      <right/>
      <top style="thick">
        <color theme="0"/>
      </top>
      <bottom style="thin">
        <color theme="0"/>
      </bottom>
      <diagonal/>
    </border>
    <border>
      <left style="thick">
        <color theme="0"/>
      </left>
      <right/>
      <top style="thick">
        <color theme="0"/>
      </top>
      <bottom style="thin">
        <color theme="0"/>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left>
      <right style="thin">
        <color theme="0"/>
      </right>
      <top/>
      <bottom style="medium">
        <color theme="0"/>
      </bottom>
      <diagonal/>
    </border>
    <border>
      <left style="thick">
        <color theme="0"/>
      </left>
      <right style="thin">
        <color theme="0"/>
      </right>
      <top style="thick">
        <color theme="0"/>
      </top>
      <bottom style="medium">
        <color theme="0"/>
      </bottom>
      <diagonal/>
    </border>
    <border>
      <left style="thin">
        <color theme="0"/>
      </left>
      <right style="thick">
        <color theme="0"/>
      </right>
      <top style="thick">
        <color theme="0"/>
      </top>
      <bottom style="medium">
        <color theme="0"/>
      </bottom>
      <diagonal/>
    </border>
    <border>
      <left style="thick">
        <color theme="0"/>
      </left>
      <right style="thin">
        <color theme="0"/>
      </right>
      <top/>
      <bottom style="medium">
        <color theme="0"/>
      </bottom>
      <diagonal/>
    </border>
    <border>
      <left style="thin">
        <color theme="0"/>
      </left>
      <right/>
      <top/>
      <bottom style="medium">
        <color theme="0"/>
      </bottom>
      <diagonal/>
    </border>
    <border>
      <left style="thin">
        <color theme="0"/>
      </left>
      <right style="thick">
        <color theme="0"/>
      </right>
      <top/>
      <bottom style="medium">
        <color theme="0"/>
      </bottom>
      <diagonal/>
    </border>
    <border>
      <left style="thin">
        <color theme="0"/>
      </left>
      <right/>
      <top style="thick">
        <color theme="0"/>
      </top>
      <bottom style="thick">
        <color theme="0"/>
      </bottom>
      <diagonal/>
    </border>
    <border>
      <left/>
      <right style="thin">
        <color theme="0"/>
      </right>
      <top style="thick">
        <color theme="0"/>
      </top>
      <bottom style="thick">
        <color theme="0"/>
      </bottom>
      <diagonal/>
    </border>
    <border>
      <left style="thick">
        <color theme="0"/>
      </left>
      <right style="thick">
        <color theme="0"/>
      </right>
      <top style="thin">
        <color theme="0"/>
      </top>
      <bottom/>
      <diagonal/>
    </border>
    <border>
      <left style="thick">
        <color theme="0"/>
      </left>
      <right style="thin">
        <color theme="0"/>
      </right>
      <top style="thick">
        <color theme="0"/>
      </top>
      <bottom/>
      <diagonal/>
    </border>
    <border>
      <left style="thin">
        <color theme="0"/>
      </left>
      <right style="thin">
        <color theme="0"/>
      </right>
      <top style="thick">
        <color theme="0"/>
      </top>
      <bottom/>
      <diagonal/>
    </border>
    <border>
      <left style="thin">
        <color theme="0"/>
      </left>
      <right style="thick">
        <color theme="0"/>
      </right>
      <top style="thick">
        <color theme="0"/>
      </top>
      <bottom/>
      <diagonal/>
    </border>
    <border>
      <left/>
      <right/>
      <top/>
      <bottom style="medium">
        <color theme="0"/>
      </bottom>
      <diagonal/>
    </border>
    <border>
      <left/>
      <right style="thick">
        <color theme="0"/>
      </right>
      <top/>
      <bottom style="thick">
        <color theme="0"/>
      </bottom>
      <diagonal/>
    </border>
    <border>
      <left style="thick">
        <color theme="0"/>
      </left>
      <right style="thick">
        <color theme="0"/>
      </right>
      <top/>
      <bottom/>
      <diagonal/>
    </border>
    <border>
      <left style="thick">
        <color theme="0"/>
      </left>
      <right style="thin">
        <color theme="0"/>
      </right>
      <top/>
      <bottom style="thick">
        <color theme="0"/>
      </bottom>
      <diagonal/>
    </border>
    <border>
      <left style="thick">
        <color theme="0"/>
      </left>
      <right style="thick">
        <color theme="0"/>
      </right>
      <top style="thick">
        <color theme="0"/>
      </top>
      <bottom/>
      <diagonal/>
    </border>
    <border>
      <left style="thick">
        <color theme="0"/>
      </left>
      <right/>
      <top/>
      <bottom style="thick">
        <color theme="0"/>
      </bottom>
      <diagonal/>
    </border>
    <border>
      <left style="medium">
        <color theme="0"/>
      </left>
      <right style="medium">
        <color theme="0"/>
      </right>
      <top style="medium">
        <color theme="0"/>
      </top>
      <bottom style="medium">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right style="medium">
        <color theme="0"/>
      </right>
      <top style="medium">
        <color theme="0"/>
      </top>
      <bottom style="medium">
        <color theme="0"/>
      </bottom>
      <diagonal/>
    </border>
    <border>
      <left/>
      <right/>
      <top style="thin">
        <color theme="0"/>
      </top>
      <bottom style="thick">
        <color theme="0"/>
      </bottom>
      <diagonal/>
    </border>
  </borders>
  <cellStyleXfs count="7">
    <xf numFmtId="0" fontId="0" fillId="0" borderId="0"/>
    <xf numFmtId="0" fontId="2" fillId="0" borderId="0" applyNumberFormat="0" applyFill="0" applyBorder="0" applyAlignment="0" applyProtection="0"/>
    <xf numFmtId="43" fontId="1" fillId="0" borderId="0" applyFont="0" applyFill="0" applyBorder="0" applyProtection="0">
      <alignment horizontal="left" vertical="center" indent="5"/>
    </xf>
    <xf numFmtId="44" fontId="1" fillId="0" borderId="0" applyFont="0" applyFill="0" applyBorder="0" applyAlignment="0" applyProtection="0"/>
    <xf numFmtId="9" fontId="1" fillId="0" borderId="0" applyFont="0" applyFill="0" applyBorder="0" applyAlignment="0" applyProtection="0"/>
    <xf numFmtId="0" fontId="20" fillId="22" borderId="0" applyNumberFormat="0" applyBorder="0" applyAlignment="0" applyProtection="0"/>
    <xf numFmtId="166" fontId="4" fillId="9" borderId="10">
      <alignment horizontal="left" vertical="center" indent="6"/>
    </xf>
  </cellStyleXfs>
  <cellXfs count="1673">
    <xf numFmtId="0" fontId="0" fillId="0" borderId="0" xfId="0"/>
    <xf numFmtId="0" fontId="4" fillId="2" borderId="0" xfId="0" applyFont="1" applyFill="1"/>
    <xf numFmtId="0" fontId="5" fillId="2" borderId="0" xfId="0" applyFont="1" applyFill="1"/>
    <xf numFmtId="0" fontId="3" fillId="2" borderId="0" xfId="0" applyFont="1" applyFill="1" applyAlignment="1">
      <alignment horizontal="center"/>
    </xf>
    <xf numFmtId="0" fontId="6" fillId="0" borderId="0" xfId="0" applyFont="1"/>
    <xf numFmtId="0" fontId="4" fillId="0" borderId="0" xfId="0" applyFont="1"/>
    <xf numFmtId="0" fontId="4" fillId="0" borderId="0" xfId="0" applyFont="1" applyAlignment="1">
      <alignment horizontal="center"/>
    </xf>
    <xf numFmtId="0" fontId="8" fillId="0" borderId="0" xfId="0" applyFont="1"/>
    <xf numFmtId="0" fontId="10"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wrapText="1"/>
    </xf>
    <xf numFmtId="17" fontId="6" fillId="0" borderId="0" xfId="0" applyNumberFormat="1" applyFont="1" applyAlignment="1">
      <alignment horizontal="center"/>
    </xf>
    <xf numFmtId="165" fontId="6" fillId="0" borderId="0" xfId="0" applyNumberFormat="1" applyFont="1"/>
    <xf numFmtId="40" fontId="6" fillId="0" borderId="0" xfId="0" applyNumberFormat="1" applyFont="1"/>
    <xf numFmtId="0" fontId="12" fillId="0" borderId="0" xfId="0" applyFont="1" applyAlignment="1">
      <alignment vertical="center" wrapText="1"/>
    </xf>
    <xf numFmtId="0" fontId="8" fillId="0" borderId="0" xfId="0" applyFont="1" applyAlignment="1">
      <alignment vertical="center"/>
    </xf>
    <xf numFmtId="0" fontId="6" fillId="0" borderId="0" xfId="0" applyFont="1" applyAlignment="1">
      <alignment vertical="center"/>
    </xf>
    <xf numFmtId="0" fontId="8" fillId="0" borderId="1" xfId="0" applyFont="1" applyBorder="1" applyAlignment="1">
      <alignment vertical="center"/>
    </xf>
    <xf numFmtId="0" fontId="6" fillId="0" borderId="1" xfId="0" applyFont="1" applyBorder="1" applyAlignment="1">
      <alignment vertical="center"/>
    </xf>
    <xf numFmtId="0" fontId="4" fillId="0" borderId="1" xfId="0" applyFont="1" applyBorder="1"/>
    <xf numFmtId="0" fontId="8" fillId="0" borderId="1" xfId="0" applyFont="1" applyBorder="1"/>
    <xf numFmtId="0" fontId="6" fillId="0" borderId="1" xfId="0" applyFont="1" applyBorder="1"/>
    <xf numFmtId="0" fontId="3" fillId="0" borderId="0" xfId="0" applyFont="1"/>
    <xf numFmtId="0" fontId="4" fillId="0" borderId="0" xfId="0" applyFont="1" applyAlignment="1">
      <alignment horizontal="left"/>
    </xf>
    <xf numFmtId="0" fontId="14" fillId="0" borderId="0" xfId="0" applyFont="1" applyAlignment="1">
      <alignment horizontal="left" vertical="center"/>
    </xf>
    <xf numFmtId="0" fontId="16" fillId="0" borderId="0" xfId="0" applyFont="1" applyAlignment="1">
      <alignment horizontal="left" vertical="center"/>
    </xf>
    <xf numFmtId="0" fontId="16" fillId="2" borderId="0" xfId="0" applyFont="1" applyFill="1" applyAlignment="1">
      <alignment horizontal="left" vertical="center"/>
    </xf>
    <xf numFmtId="0" fontId="0" fillId="0" borderId="0" xfId="0" applyAlignment="1">
      <alignment horizontal="left" vertical="center"/>
    </xf>
    <xf numFmtId="0" fontId="15" fillId="0" borderId="0" xfId="0" applyFont="1" applyAlignment="1">
      <alignment horizontal="left" vertical="center"/>
    </xf>
    <xf numFmtId="0" fontId="15" fillId="2" borderId="0" xfId="0" applyFont="1" applyFill="1" applyAlignment="1">
      <alignment horizontal="left" vertical="center"/>
    </xf>
    <xf numFmtId="0" fontId="4" fillId="0" borderId="0" xfId="0" applyFont="1" applyAlignment="1">
      <alignment vertical="center"/>
    </xf>
    <xf numFmtId="0" fontId="7" fillId="0" borderId="1" xfId="0" applyFont="1" applyBorder="1" applyAlignment="1">
      <alignment horizontal="left" vertical="center" wrapText="1"/>
    </xf>
    <xf numFmtId="0" fontId="4" fillId="21" borderId="0" xfId="0" applyFont="1" applyFill="1"/>
    <xf numFmtId="0" fontId="2" fillId="0" borderId="0" xfId="1" applyAlignment="1">
      <alignment horizontal="left" vertical="center"/>
    </xf>
    <xf numFmtId="0" fontId="4" fillId="0" borderId="0" xfId="0" applyFont="1" applyAlignment="1">
      <alignment horizontal="left" vertical="center"/>
    </xf>
    <xf numFmtId="0" fontId="24" fillId="4" borderId="1" xfId="0" applyFont="1" applyFill="1" applyBorder="1" applyAlignment="1">
      <alignment vertical="center"/>
    </xf>
    <xf numFmtId="0" fontId="23" fillId="4" borderId="1" xfId="0" applyFont="1" applyFill="1" applyBorder="1"/>
    <xf numFmtId="0" fontId="23" fillId="4" borderId="0" xfId="0" applyFont="1" applyFill="1"/>
    <xf numFmtId="0" fontId="4" fillId="21" borderId="0" xfId="0" applyFont="1" applyFill="1" applyAlignment="1">
      <alignment horizontal="left" vertical="center"/>
    </xf>
    <xf numFmtId="0" fontId="5" fillId="21" borderId="0" xfId="0" applyFont="1" applyFill="1"/>
    <xf numFmtId="0" fontId="4" fillId="4" borderId="0" xfId="0" applyFont="1" applyFill="1"/>
    <xf numFmtId="0" fontId="22" fillId="4" borderId="0" xfId="0" applyFont="1" applyFill="1"/>
    <xf numFmtId="0" fontId="26" fillId="4" borderId="0" xfId="0" applyFont="1" applyFill="1" applyAlignment="1">
      <alignment horizontal="left" vertical="center"/>
    </xf>
    <xf numFmtId="0" fontId="0" fillId="21" borderId="0" xfId="0" applyFill="1" applyAlignment="1">
      <alignment horizontal="left" vertical="center"/>
    </xf>
    <xf numFmtId="0" fontId="25" fillId="4" borderId="0" xfId="0" applyFont="1" applyFill="1" applyAlignment="1">
      <alignment vertical="center" wrapText="1"/>
    </xf>
    <xf numFmtId="0" fontId="24" fillId="4" borderId="0" xfId="0" applyFont="1" applyFill="1"/>
    <xf numFmtId="0" fontId="26" fillId="4" borderId="1" xfId="0" applyFont="1" applyFill="1" applyBorder="1" applyAlignment="1">
      <alignment horizontal="left" vertical="center"/>
    </xf>
    <xf numFmtId="0" fontId="14" fillId="0" borderId="1" xfId="0" applyFont="1" applyBorder="1" applyAlignment="1">
      <alignment horizontal="left" vertical="center"/>
    </xf>
    <xf numFmtId="0" fontId="20" fillId="0" borderId="0" xfId="5" applyFill="1" applyAlignment="1">
      <alignment horizontal="center" vertical="center"/>
    </xf>
    <xf numFmtId="0" fontId="28" fillId="0" borderId="0" xfId="0" applyFont="1"/>
    <xf numFmtId="0" fontId="28" fillId="0" borderId="1" xfId="0" applyFont="1" applyBorder="1"/>
    <xf numFmtId="0" fontId="28" fillId="0" borderId="0" xfId="0" applyFont="1" applyAlignment="1">
      <alignment horizontal="left"/>
    </xf>
    <xf numFmtId="0" fontId="29" fillId="0" borderId="0" xfId="0" applyFont="1"/>
    <xf numFmtId="0" fontId="28" fillId="2" borderId="0" xfId="0" applyFont="1" applyFill="1"/>
    <xf numFmtId="0" fontId="16" fillId="0" borderId="1" xfId="0" applyFont="1" applyBorder="1" applyAlignment="1">
      <alignment horizontal="left" vertical="center"/>
    </xf>
    <xf numFmtId="0" fontId="16" fillId="2" borderId="1" xfId="0" applyFont="1" applyFill="1" applyBorder="1" applyAlignment="1">
      <alignment horizontal="left" vertical="center"/>
    </xf>
    <xf numFmtId="0" fontId="16" fillId="0" borderId="3" xfId="0" applyFont="1" applyBorder="1" applyAlignment="1">
      <alignment horizontal="left" vertical="center"/>
    </xf>
    <xf numFmtId="0" fontId="15" fillId="0" borderId="3" xfId="0" applyFont="1" applyBorder="1" applyAlignment="1">
      <alignment horizontal="left" vertical="center"/>
    </xf>
    <xf numFmtId="0" fontId="15" fillId="2" borderId="3" xfId="0" applyFont="1" applyFill="1" applyBorder="1" applyAlignment="1">
      <alignment horizontal="left" vertical="center"/>
    </xf>
    <xf numFmtId="0" fontId="16" fillId="2" borderId="3" xfId="0" applyFont="1" applyFill="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8" xfId="0" applyFont="1" applyBorder="1" applyAlignment="1">
      <alignment horizontal="left" vertical="center"/>
    </xf>
    <xf numFmtId="0" fontId="16" fillId="0" borderId="13" xfId="0" applyFont="1" applyBorder="1" applyAlignment="1">
      <alignment horizontal="left" vertical="center"/>
    </xf>
    <xf numFmtId="0" fontId="16" fillId="0" borderId="7" xfId="0" applyFont="1" applyBorder="1" applyAlignment="1">
      <alignment horizontal="left" vertical="center"/>
    </xf>
    <xf numFmtId="0" fontId="15" fillId="0" borderId="8" xfId="0" applyFont="1" applyBorder="1" applyAlignment="1">
      <alignment horizontal="left" vertical="center"/>
    </xf>
    <xf numFmtId="0" fontId="15" fillId="2" borderId="8" xfId="0" applyFont="1" applyFill="1" applyBorder="1" applyAlignment="1">
      <alignment horizontal="left" vertical="center"/>
    </xf>
    <xf numFmtId="0" fontId="16" fillId="2" borderId="8" xfId="0" applyFont="1" applyFill="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5" fillId="0" borderId="7" xfId="0" applyFont="1" applyBorder="1" applyAlignment="1">
      <alignment horizontal="left" vertical="center"/>
    </xf>
    <xf numFmtId="0" fontId="15" fillId="2" borderId="7" xfId="0" applyFont="1" applyFill="1" applyBorder="1" applyAlignment="1">
      <alignment horizontal="left" vertical="center"/>
    </xf>
    <xf numFmtId="0" fontId="16" fillId="2" borderId="7" xfId="0" applyFont="1" applyFill="1" applyBorder="1" applyAlignment="1">
      <alignment horizontal="left" vertical="center"/>
    </xf>
    <xf numFmtId="0" fontId="16" fillId="0" borderId="16"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9" xfId="0" applyFont="1" applyBorder="1" applyAlignment="1">
      <alignment horizontal="left" vertical="center"/>
    </xf>
    <xf numFmtId="0" fontId="16" fillId="0" borderId="20" xfId="0" applyFont="1" applyBorder="1" applyAlignment="1">
      <alignment horizontal="left" vertical="center"/>
    </xf>
    <xf numFmtId="165" fontId="36" fillId="0" borderId="1" xfId="0" applyNumberFormat="1" applyFont="1" applyBorder="1" applyAlignment="1">
      <alignment horizontal="left" vertical="center"/>
    </xf>
    <xf numFmtId="165" fontId="36" fillId="0" borderId="11" xfId="0" applyNumberFormat="1" applyFont="1" applyBorder="1" applyAlignment="1">
      <alignment horizontal="left" vertical="center"/>
    </xf>
    <xf numFmtId="167" fontId="4" fillId="40" borderId="3" xfId="2" applyNumberFormat="1" applyFont="1" applyFill="1" applyBorder="1" applyAlignment="1">
      <alignment vertical="center"/>
    </xf>
    <xf numFmtId="43" fontId="4" fillId="40" borderId="3" xfId="2" applyFont="1" applyFill="1" applyBorder="1" applyAlignment="1">
      <alignment vertical="center"/>
    </xf>
    <xf numFmtId="0" fontId="4" fillId="9" borderId="3" xfId="0" applyFont="1" applyFill="1" applyBorder="1" applyAlignment="1">
      <alignment horizontal="center" vertical="center"/>
    </xf>
    <xf numFmtId="168" fontId="4" fillId="9" borderId="3" xfId="0" applyNumberFormat="1" applyFont="1" applyFill="1" applyBorder="1" applyAlignment="1">
      <alignment horizontal="center" vertical="center"/>
    </xf>
    <xf numFmtId="165" fontId="4" fillId="9" borderId="3" xfId="3" applyNumberFormat="1" applyFont="1" applyFill="1" applyBorder="1" applyAlignment="1">
      <alignment horizontal="center" vertical="center"/>
    </xf>
    <xf numFmtId="165" fontId="4" fillId="9" borderId="3" xfId="0" applyNumberFormat="1" applyFont="1" applyFill="1" applyBorder="1" applyAlignment="1">
      <alignment horizontal="center" vertical="center"/>
    </xf>
    <xf numFmtId="2" fontId="4" fillId="9" borderId="3" xfId="0" applyNumberFormat="1" applyFont="1" applyFill="1" applyBorder="1" applyAlignment="1">
      <alignment horizontal="center" vertical="center"/>
    </xf>
    <xf numFmtId="9" fontId="4" fillId="9" borderId="3" xfId="4" applyFont="1" applyFill="1" applyBorder="1" applyAlignment="1">
      <alignment horizontal="center" vertical="center"/>
    </xf>
    <xf numFmtId="43" fontId="4" fillId="40" borderId="3" xfId="2" applyFont="1" applyFill="1" applyBorder="1" applyAlignment="1">
      <alignment horizontal="center" vertical="center"/>
    </xf>
    <xf numFmtId="0" fontId="4" fillId="9" borderId="21" xfId="0" applyFont="1" applyFill="1" applyBorder="1" applyAlignment="1">
      <alignment horizontal="center" vertical="center"/>
    </xf>
    <xf numFmtId="0" fontId="4" fillId="9" borderId="12" xfId="0" applyFont="1" applyFill="1" applyBorder="1" applyAlignment="1">
      <alignment horizontal="center" vertical="center"/>
    </xf>
    <xf numFmtId="168" fontId="4" fillId="9" borderId="12" xfId="0" applyNumberFormat="1" applyFont="1" applyFill="1" applyBorder="1" applyAlignment="1">
      <alignment horizontal="center" vertical="center"/>
    </xf>
    <xf numFmtId="165" fontId="4" fillId="9" borderId="12" xfId="3" applyNumberFormat="1" applyFont="1" applyFill="1" applyBorder="1" applyAlignment="1">
      <alignment horizontal="center" vertical="center"/>
    </xf>
    <xf numFmtId="165" fontId="4" fillId="9" borderId="12" xfId="0" applyNumberFormat="1" applyFont="1" applyFill="1" applyBorder="1" applyAlignment="1">
      <alignment horizontal="center" vertical="center"/>
    </xf>
    <xf numFmtId="2" fontId="4" fillId="9" borderId="12" xfId="0" applyNumberFormat="1" applyFont="1" applyFill="1" applyBorder="1" applyAlignment="1">
      <alignment horizontal="center" vertical="center"/>
    </xf>
    <xf numFmtId="9" fontId="4" fillId="9" borderId="12" xfId="4" applyFont="1" applyFill="1" applyBorder="1" applyAlignment="1">
      <alignment horizontal="center" vertical="center"/>
    </xf>
    <xf numFmtId="168" fontId="4" fillId="9" borderId="21" xfId="0" applyNumberFormat="1" applyFont="1" applyFill="1" applyBorder="1" applyAlignment="1">
      <alignment horizontal="center" vertical="center"/>
    </xf>
    <xf numFmtId="165" fontId="4" fillId="9" borderId="21" xfId="3" applyNumberFormat="1" applyFont="1" applyFill="1" applyBorder="1" applyAlignment="1">
      <alignment horizontal="center" vertical="center"/>
    </xf>
    <xf numFmtId="165" fontId="4" fillId="9" borderId="21" xfId="0" applyNumberFormat="1" applyFont="1" applyFill="1" applyBorder="1" applyAlignment="1">
      <alignment horizontal="center" vertical="center"/>
    </xf>
    <xf numFmtId="2" fontId="4" fillId="9" borderId="21" xfId="0" applyNumberFormat="1" applyFont="1" applyFill="1" applyBorder="1" applyAlignment="1">
      <alignment horizontal="center" vertical="center"/>
    </xf>
    <xf numFmtId="9" fontId="4" fillId="9" borderId="21" xfId="4" applyFont="1" applyFill="1" applyBorder="1" applyAlignment="1">
      <alignment horizontal="center" vertical="center"/>
    </xf>
    <xf numFmtId="0" fontId="21" fillId="26" borderId="36" xfId="0" applyFont="1" applyFill="1" applyBorder="1" applyAlignment="1">
      <alignment horizontal="center" vertical="center" wrapText="1"/>
    </xf>
    <xf numFmtId="166" fontId="21" fillId="26" borderId="37" xfId="0" applyNumberFormat="1" applyFont="1" applyFill="1" applyBorder="1" applyAlignment="1">
      <alignment horizontal="center" vertical="center" wrapText="1"/>
    </xf>
    <xf numFmtId="166" fontId="21" fillId="26" borderId="37" xfId="2" applyNumberFormat="1" applyFont="1" applyFill="1" applyBorder="1" applyAlignment="1">
      <alignment horizontal="center" vertical="center" wrapText="1"/>
    </xf>
    <xf numFmtId="0" fontId="21" fillId="26" borderId="37" xfId="0" applyFont="1" applyFill="1" applyBorder="1" applyAlignment="1">
      <alignment horizontal="center" vertical="center" wrapText="1"/>
    </xf>
    <xf numFmtId="0" fontId="21" fillId="26" borderId="38" xfId="0" applyFont="1" applyFill="1" applyBorder="1" applyAlignment="1">
      <alignment horizontal="center" vertical="center" wrapText="1"/>
    </xf>
    <xf numFmtId="0" fontId="21" fillId="0" borderId="1" xfId="0" applyFont="1" applyBorder="1" applyAlignment="1">
      <alignment horizontal="center" vertical="center" wrapText="1"/>
    </xf>
    <xf numFmtId="169" fontId="4" fillId="0" borderId="1" xfId="3" applyNumberFormat="1"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xf numFmtId="0" fontId="3" fillId="0" borderId="1" xfId="0" applyFont="1" applyBorder="1" applyAlignment="1">
      <alignment horizontal="center" vertical="center"/>
    </xf>
    <xf numFmtId="167" fontId="4" fillId="40" borderId="3" xfId="2" applyNumberFormat="1" applyFont="1" applyFill="1" applyBorder="1" applyAlignment="1">
      <alignment horizontal="center" vertical="center"/>
    </xf>
    <xf numFmtId="0" fontId="38" fillId="25" borderId="1" xfId="0" applyFont="1" applyFill="1" applyBorder="1" applyAlignment="1">
      <alignment horizontal="center" vertical="center" wrapText="1"/>
    </xf>
    <xf numFmtId="0" fontId="4" fillId="40" borderId="12" xfId="0" applyFont="1" applyFill="1" applyBorder="1"/>
    <xf numFmtId="166" fontId="3" fillId="40" borderId="12" xfId="2" applyNumberFormat="1" applyFont="1" applyFill="1" applyBorder="1" applyAlignment="1">
      <alignment vertical="center"/>
    </xf>
    <xf numFmtId="166" fontId="3" fillId="40" borderId="12" xfId="0" applyNumberFormat="1" applyFont="1" applyFill="1" applyBorder="1" applyAlignment="1">
      <alignment vertical="center"/>
    </xf>
    <xf numFmtId="0" fontId="38" fillId="21" borderId="12" xfId="0" applyFont="1" applyFill="1" applyBorder="1" applyAlignment="1">
      <alignment horizontal="center" vertical="center"/>
    </xf>
    <xf numFmtId="0" fontId="38" fillId="21" borderId="27" xfId="0" quotePrefix="1" applyFont="1" applyFill="1" applyBorder="1" applyAlignment="1">
      <alignment horizontal="center" vertical="center"/>
    </xf>
    <xf numFmtId="0" fontId="38" fillId="33" borderId="3" xfId="0" applyFont="1" applyFill="1" applyBorder="1" applyAlignment="1">
      <alignment horizontal="center" vertical="center"/>
    </xf>
    <xf numFmtId="0" fontId="38" fillId="33" borderId="9" xfId="0" applyFont="1" applyFill="1" applyBorder="1" applyAlignment="1">
      <alignment horizontal="center" vertical="center"/>
    </xf>
    <xf numFmtId="0" fontId="3" fillId="2" borderId="1" xfId="0" applyFont="1" applyFill="1" applyBorder="1" applyAlignment="1">
      <alignment horizontal="center" vertical="center"/>
    </xf>
    <xf numFmtId="0" fontId="4" fillId="40" borderId="3" xfId="0" applyFont="1" applyFill="1" applyBorder="1" applyAlignment="1">
      <alignment horizontal="left" vertical="center" indent="3"/>
    </xf>
    <xf numFmtId="166" fontId="3" fillId="42" borderId="21" xfId="2" applyNumberFormat="1" applyFont="1" applyFill="1" applyBorder="1" applyAlignment="1">
      <alignment horizontal="left" vertical="center" indent="3"/>
    </xf>
    <xf numFmtId="0" fontId="3" fillId="40" borderId="34" xfId="0" applyFont="1" applyFill="1" applyBorder="1" applyAlignment="1">
      <alignment horizontal="left" vertical="center" indent="3"/>
    </xf>
    <xf numFmtId="166" fontId="4" fillId="40" borderId="34" xfId="2" applyNumberFormat="1" applyFont="1" applyFill="1" applyBorder="1" applyAlignment="1">
      <alignment horizontal="center" vertical="center"/>
    </xf>
    <xf numFmtId="166" fontId="3" fillId="40" borderId="34" xfId="2" applyNumberFormat="1" applyFont="1" applyFill="1" applyBorder="1" applyAlignment="1">
      <alignment vertical="center"/>
    </xf>
    <xf numFmtId="166" fontId="3" fillId="40" borderId="34" xfId="0" applyNumberFormat="1" applyFont="1" applyFill="1" applyBorder="1" applyAlignment="1">
      <alignment vertical="center"/>
    </xf>
    <xf numFmtId="167" fontId="4" fillId="40" borderId="3" xfId="2" applyNumberFormat="1" applyFont="1" applyFill="1" applyBorder="1" applyAlignment="1">
      <alignment horizontal="left" vertical="center"/>
    </xf>
    <xf numFmtId="0" fontId="38" fillId="27" borderId="12" xfId="0" applyFont="1" applyFill="1" applyBorder="1" applyAlignment="1">
      <alignment horizontal="center" vertical="center" wrapText="1"/>
    </xf>
    <xf numFmtId="0" fontId="4" fillId="40" borderId="21" xfId="0" applyFont="1" applyFill="1" applyBorder="1" applyAlignment="1">
      <alignment horizontal="left" vertical="center" indent="3"/>
    </xf>
    <xf numFmtId="0" fontId="4" fillId="0" borderId="41" xfId="0" applyFont="1" applyBorder="1"/>
    <xf numFmtId="0" fontId="4" fillId="0" borderId="33" xfId="0" applyFont="1" applyBorder="1"/>
    <xf numFmtId="0" fontId="4" fillId="0" borderId="39" xfId="0" applyFont="1" applyBorder="1"/>
    <xf numFmtId="0" fontId="4" fillId="0" borderId="43" xfId="0" applyFont="1" applyBorder="1"/>
    <xf numFmtId="0" fontId="38" fillId="27" borderId="30" xfId="0" applyFont="1" applyFill="1" applyBorder="1" applyAlignment="1">
      <alignment horizontal="center" vertical="center" wrapText="1"/>
    </xf>
    <xf numFmtId="43" fontId="3" fillId="42" borderId="3" xfId="0" applyNumberFormat="1" applyFont="1" applyFill="1" applyBorder="1" applyAlignment="1">
      <alignment horizontal="center" vertical="center"/>
    </xf>
    <xf numFmtId="43" fontId="3" fillId="42" borderId="3" xfId="0" applyNumberFormat="1" applyFont="1" applyFill="1" applyBorder="1" applyAlignment="1">
      <alignment vertical="center"/>
    </xf>
    <xf numFmtId="43" fontId="3" fillId="42" borderId="3" xfId="2" applyFont="1" applyFill="1" applyBorder="1" applyAlignment="1">
      <alignment vertical="center"/>
    </xf>
    <xf numFmtId="167" fontId="3" fillId="42" borderId="21" xfId="0" applyNumberFormat="1" applyFont="1" applyFill="1" applyBorder="1" applyAlignment="1">
      <alignment horizontal="center" vertical="center"/>
    </xf>
    <xf numFmtId="167" fontId="3" fillId="42" borderId="21" xfId="0" applyNumberFormat="1" applyFont="1" applyFill="1" applyBorder="1" applyAlignment="1">
      <alignment vertical="center"/>
    </xf>
    <xf numFmtId="167" fontId="3" fillId="42" borderId="21" xfId="2" applyNumberFormat="1" applyFont="1" applyFill="1" applyBorder="1" applyAlignment="1">
      <alignment vertical="center"/>
    </xf>
    <xf numFmtId="166" fontId="3" fillId="0" borderId="28" xfId="2" applyNumberFormat="1" applyFont="1" applyFill="1" applyBorder="1" applyAlignment="1">
      <alignment vertical="center"/>
    </xf>
    <xf numFmtId="43" fontId="3" fillId="42" borderId="10" xfId="0" applyNumberFormat="1" applyFont="1" applyFill="1" applyBorder="1" applyAlignment="1">
      <alignment vertical="center"/>
    </xf>
    <xf numFmtId="43" fontId="4" fillId="40" borderId="21" xfId="2" applyFont="1" applyFill="1" applyBorder="1" applyAlignment="1">
      <alignment horizontal="center" vertical="center"/>
    </xf>
    <xf numFmtId="0" fontId="38" fillId="21" borderId="30" xfId="0" applyFont="1" applyFill="1" applyBorder="1" applyAlignment="1">
      <alignment horizontal="center" vertical="center"/>
    </xf>
    <xf numFmtId="0" fontId="38" fillId="33" borderId="10" xfId="0" applyFont="1" applyFill="1" applyBorder="1" applyAlignment="1">
      <alignment horizontal="center" vertical="center"/>
    </xf>
    <xf numFmtId="166" fontId="3" fillId="40" borderId="30" xfId="2" applyNumberFormat="1" applyFont="1" applyFill="1" applyBorder="1" applyAlignment="1">
      <alignment vertical="center"/>
    </xf>
    <xf numFmtId="167" fontId="4" fillId="40" borderId="10" xfId="2" applyNumberFormat="1" applyFont="1" applyFill="1" applyBorder="1" applyAlignment="1">
      <alignment vertical="center"/>
    </xf>
    <xf numFmtId="167" fontId="3" fillId="42" borderId="31" xfId="2" applyNumberFormat="1" applyFont="1" applyFill="1" applyBorder="1" applyAlignment="1">
      <alignment vertical="center"/>
    </xf>
    <xf numFmtId="166" fontId="3" fillId="40" borderId="44" xfId="2" applyNumberFormat="1" applyFont="1" applyFill="1" applyBorder="1" applyAlignment="1">
      <alignment vertical="center"/>
    </xf>
    <xf numFmtId="43" fontId="4" fillId="40" borderId="10" xfId="2" applyFont="1" applyFill="1" applyBorder="1" applyAlignment="1">
      <alignment vertical="center"/>
    </xf>
    <xf numFmtId="43" fontId="3" fillId="42" borderId="10" xfId="2" applyFont="1" applyFill="1" applyBorder="1" applyAlignment="1">
      <alignment vertical="center"/>
    </xf>
    <xf numFmtId="0" fontId="38" fillId="21" borderId="45" xfId="0" applyFont="1" applyFill="1" applyBorder="1" applyAlignment="1">
      <alignment horizontal="center" vertical="center"/>
    </xf>
    <xf numFmtId="0" fontId="38" fillId="33" borderId="46" xfId="0" applyFont="1" applyFill="1" applyBorder="1" applyAlignment="1">
      <alignment horizontal="center" vertical="center"/>
    </xf>
    <xf numFmtId="166" fontId="3" fillId="40" borderId="45" xfId="2" applyNumberFormat="1" applyFont="1" applyFill="1" applyBorder="1" applyAlignment="1">
      <alignment vertical="center"/>
    </xf>
    <xf numFmtId="167" fontId="4" fillId="40" borderId="46" xfId="2" applyNumberFormat="1" applyFont="1" applyFill="1" applyBorder="1" applyAlignment="1">
      <alignment vertical="center"/>
    </xf>
    <xf numFmtId="167" fontId="3" fillId="42" borderId="47" xfId="0" applyNumberFormat="1" applyFont="1" applyFill="1" applyBorder="1" applyAlignment="1">
      <alignment vertical="center"/>
    </xf>
    <xf numFmtId="166" fontId="3" fillId="40" borderId="42" xfId="2" applyNumberFormat="1" applyFont="1" applyFill="1" applyBorder="1" applyAlignment="1">
      <alignment vertical="center"/>
    </xf>
    <xf numFmtId="43" fontId="4" fillId="40" borderId="46" xfId="2" applyFont="1" applyFill="1" applyBorder="1" applyAlignment="1">
      <alignment vertical="center"/>
    </xf>
    <xf numFmtId="43" fontId="3" fillId="42" borderId="46" xfId="0" applyNumberFormat="1" applyFont="1" applyFill="1" applyBorder="1" applyAlignment="1">
      <alignment vertical="center"/>
    </xf>
    <xf numFmtId="0" fontId="4" fillId="0" borderId="35" xfId="0" applyFont="1" applyBorder="1"/>
    <xf numFmtId="0" fontId="4" fillId="9" borderId="34" xfId="0" applyFont="1" applyFill="1" applyBorder="1" applyAlignment="1">
      <alignment horizontal="center" vertical="center" wrapText="1"/>
    </xf>
    <xf numFmtId="0" fontId="3" fillId="2" borderId="1" xfId="0" applyFont="1" applyFill="1" applyBorder="1" applyAlignment="1">
      <alignment horizontal="center"/>
    </xf>
    <xf numFmtId="0" fontId="3" fillId="2" borderId="1" xfId="0" applyFont="1" applyFill="1" applyBorder="1"/>
    <xf numFmtId="0" fontId="5" fillId="2" borderId="1" xfId="0" applyFont="1" applyFill="1" applyBorder="1"/>
    <xf numFmtId="0" fontId="28" fillId="2" borderId="1" xfId="0" applyFont="1" applyFill="1" applyBorder="1"/>
    <xf numFmtId="0" fontId="30" fillId="2" borderId="1" xfId="0" applyFont="1" applyFill="1" applyBorder="1"/>
    <xf numFmtId="0" fontId="39" fillId="4" borderId="1" xfId="0" applyFont="1" applyFill="1" applyBorder="1"/>
    <xf numFmtId="0" fontId="4" fillId="0" borderId="0" xfId="0" applyFont="1" applyAlignment="1">
      <alignment horizontal="center" vertical="center"/>
    </xf>
    <xf numFmtId="165" fontId="3" fillId="46" borderId="1" xfId="0" applyNumberFormat="1" applyFont="1" applyFill="1" applyBorder="1" applyAlignment="1">
      <alignment vertical="center"/>
    </xf>
    <xf numFmtId="0" fontId="3" fillId="56" borderId="1" xfId="0" applyFont="1" applyFill="1" applyBorder="1" applyAlignment="1">
      <alignment vertical="center"/>
    </xf>
    <xf numFmtId="165" fontId="3" fillId="57" borderId="1" xfId="0" applyNumberFormat="1" applyFont="1" applyFill="1" applyBorder="1" applyAlignment="1">
      <alignment vertical="center"/>
    </xf>
    <xf numFmtId="165" fontId="3" fillId="62" borderId="1" xfId="0" applyNumberFormat="1" applyFont="1" applyFill="1" applyBorder="1" applyAlignment="1">
      <alignment vertical="center"/>
    </xf>
    <xf numFmtId="165" fontId="3" fillId="67" borderId="1" xfId="0" applyNumberFormat="1" applyFont="1" applyFill="1" applyBorder="1" applyAlignment="1">
      <alignment vertical="center"/>
    </xf>
    <xf numFmtId="40" fontId="4" fillId="9" borderId="3" xfId="0" applyNumberFormat="1" applyFont="1" applyFill="1" applyBorder="1" applyAlignment="1">
      <alignment horizontal="right" vertical="center" indent="1"/>
    </xf>
    <xf numFmtId="40" fontId="4" fillId="40" borderId="10" xfId="0" applyNumberFormat="1" applyFont="1" applyFill="1" applyBorder="1" applyAlignment="1">
      <alignment horizontal="right" vertical="center" indent="1"/>
    </xf>
    <xf numFmtId="40" fontId="4" fillId="40" borderId="9" xfId="0" applyNumberFormat="1" applyFont="1" applyFill="1" applyBorder="1" applyAlignment="1">
      <alignment horizontal="right" vertical="center" indent="1"/>
    </xf>
    <xf numFmtId="40" fontId="4" fillId="19" borderId="3" xfId="0" applyNumberFormat="1" applyFont="1" applyFill="1" applyBorder="1" applyAlignment="1">
      <alignment horizontal="right" vertical="center" indent="1"/>
    </xf>
    <xf numFmtId="40" fontId="4" fillId="43" borderId="3" xfId="0" applyNumberFormat="1" applyFont="1" applyFill="1" applyBorder="1" applyAlignment="1">
      <alignment horizontal="right" vertical="center" indent="1"/>
    </xf>
    <xf numFmtId="40" fontId="4" fillId="40" borderId="3" xfId="0" applyNumberFormat="1" applyFont="1" applyFill="1" applyBorder="1" applyAlignment="1">
      <alignment horizontal="right" vertical="center" indent="1"/>
    </xf>
    <xf numFmtId="40" fontId="3" fillId="68" borderId="1" xfId="0" applyNumberFormat="1" applyFont="1" applyFill="1" applyBorder="1" applyAlignment="1">
      <alignment horizontal="right" vertical="center" indent="1"/>
    </xf>
    <xf numFmtId="40" fontId="3" fillId="47" borderId="1" xfId="0" applyNumberFormat="1" applyFont="1" applyFill="1" applyBorder="1" applyAlignment="1">
      <alignment horizontal="right" vertical="center" indent="1"/>
    </xf>
    <xf numFmtId="40" fontId="3" fillId="58" borderId="1" xfId="0" applyNumberFormat="1" applyFont="1" applyFill="1" applyBorder="1" applyAlignment="1">
      <alignment horizontal="right" vertical="center" indent="1"/>
    </xf>
    <xf numFmtId="40" fontId="3" fillId="63" borderId="1" xfId="0" applyNumberFormat="1" applyFont="1" applyFill="1" applyBorder="1" applyAlignment="1">
      <alignment horizontal="right" vertical="center" indent="1"/>
    </xf>
    <xf numFmtId="40" fontId="3" fillId="45" borderId="1" xfId="0" applyNumberFormat="1" applyFont="1" applyFill="1" applyBorder="1" applyAlignment="1">
      <alignment horizontal="right" vertical="center" indent="1"/>
    </xf>
    <xf numFmtId="40" fontId="3" fillId="69" borderId="1" xfId="0" applyNumberFormat="1" applyFont="1" applyFill="1" applyBorder="1" applyAlignment="1">
      <alignment horizontal="right" vertical="center" indent="1"/>
    </xf>
    <xf numFmtId="40" fontId="3" fillId="48" borderId="1" xfId="0" applyNumberFormat="1" applyFont="1" applyFill="1" applyBorder="1" applyAlignment="1">
      <alignment horizontal="right" vertical="center" indent="1"/>
    </xf>
    <xf numFmtId="40" fontId="3" fillId="59" borderId="1" xfId="0" applyNumberFormat="1" applyFont="1" applyFill="1" applyBorder="1" applyAlignment="1">
      <alignment horizontal="right" vertical="center" indent="1"/>
    </xf>
    <xf numFmtId="40" fontId="3" fillId="64" borderId="1" xfId="0" applyNumberFormat="1" applyFont="1" applyFill="1" applyBorder="1" applyAlignment="1">
      <alignment horizontal="right" vertical="center" indent="1"/>
    </xf>
    <xf numFmtId="40" fontId="3" fillId="55" borderId="1" xfId="0" applyNumberFormat="1" applyFont="1" applyFill="1" applyBorder="1" applyAlignment="1">
      <alignment horizontal="right" vertical="center" indent="1"/>
    </xf>
    <xf numFmtId="40" fontId="3" fillId="70" borderId="1" xfId="0" applyNumberFormat="1" applyFont="1" applyFill="1" applyBorder="1" applyAlignment="1">
      <alignment horizontal="right" vertical="center" indent="1"/>
    </xf>
    <xf numFmtId="40" fontId="3" fillId="49" borderId="1" xfId="0" applyNumberFormat="1" applyFont="1" applyFill="1" applyBorder="1" applyAlignment="1">
      <alignment horizontal="right" vertical="center" indent="1"/>
    </xf>
    <xf numFmtId="40" fontId="3" fillId="60" borderId="1" xfId="0" applyNumberFormat="1" applyFont="1" applyFill="1" applyBorder="1" applyAlignment="1">
      <alignment horizontal="right" vertical="center" indent="1"/>
    </xf>
    <xf numFmtId="40" fontId="3" fillId="65" borderId="1" xfId="0" applyNumberFormat="1" applyFont="1" applyFill="1" applyBorder="1" applyAlignment="1">
      <alignment horizontal="right" vertical="center" indent="1"/>
    </xf>
    <xf numFmtId="40" fontId="3" fillId="54" borderId="1" xfId="0" applyNumberFormat="1" applyFont="1" applyFill="1" applyBorder="1" applyAlignment="1">
      <alignment horizontal="right" vertical="center" indent="1"/>
    </xf>
    <xf numFmtId="40" fontId="4" fillId="40" borderId="1" xfId="0" applyNumberFormat="1" applyFont="1" applyFill="1" applyBorder="1" applyAlignment="1">
      <alignment horizontal="right" vertical="center" indent="1"/>
    </xf>
    <xf numFmtId="44" fontId="4" fillId="40" borderId="3" xfId="0" applyNumberFormat="1" applyFont="1" applyFill="1" applyBorder="1" applyAlignment="1">
      <alignment horizontal="center" vertical="center"/>
    </xf>
    <xf numFmtId="0" fontId="4" fillId="40" borderId="3" xfId="0" applyFont="1" applyFill="1" applyBorder="1" applyAlignment="1">
      <alignment horizontal="center" vertical="center"/>
    </xf>
    <xf numFmtId="165" fontId="4" fillId="0" borderId="0" xfId="0" applyNumberFormat="1" applyFont="1" applyAlignment="1">
      <alignment horizontal="center" vertical="center"/>
    </xf>
    <xf numFmtId="165" fontId="4" fillId="0" borderId="1" xfId="0" applyNumberFormat="1" applyFont="1" applyBorder="1" applyAlignment="1">
      <alignment horizontal="center" vertical="center"/>
    </xf>
    <xf numFmtId="0" fontId="4" fillId="0" borderId="3" xfId="0" applyFont="1" applyBorder="1" applyAlignment="1">
      <alignment horizontal="center" vertical="center"/>
    </xf>
    <xf numFmtId="165" fontId="4" fillId="0" borderId="3" xfId="0" applyNumberFormat="1" applyFont="1" applyBorder="1" applyAlignment="1">
      <alignment horizontal="center" vertical="center"/>
    </xf>
    <xf numFmtId="0" fontId="31" fillId="0" borderId="4" xfId="0" applyFont="1" applyBorder="1" applyAlignment="1">
      <alignment vertical="center"/>
    </xf>
    <xf numFmtId="44" fontId="4" fillId="40" borderId="27" xfId="0" applyNumberFormat="1" applyFont="1" applyFill="1" applyBorder="1" applyAlignment="1">
      <alignment horizontal="center" vertical="center"/>
    </xf>
    <xf numFmtId="44" fontId="4" fillId="40" borderId="21" xfId="0" applyNumberFormat="1" applyFont="1" applyFill="1" applyBorder="1" applyAlignment="1">
      <alignment horizontal="center" vertical="center"/>
    </xf>
    <xf numFmtId="0" fontId="43" fillId="0" borderId="1" xfId="0" applyFont="1" applyBorder="1" applyAlignment="1">
      <alignment horizontal="center" vertical="center"/>
    </xf>
    <xf numFmtId="0" fontId="4" fillId="0" borderId="41" xfId="0" applyFont="1" applyBorder="1" applyAlignment="1">
      <alignment horizontal="center" vertical="center"/>
    </xf>
    <xf numFmtId="0" fontId="27" fillId="4" borderId="0" xfId="0" applyFont="1" applyFill="1" applyAlignment="1">
      <alignment vertical="center"/>
    </xf>
    <xf numFmtId="10" fontId="44" fillId="0" borderId="0" xfId="0" applyNumberFormat="1" applyFont="1" applyAlignment="1">
      <alignment horizontal="left" vertical="center"/>
    </xf>
    <xf numFmtId="0" fontId="3" fillId="0" borderId="0" xfId="0" applyFont="1" applyAlignment="1">
      <alignment horizontal="center" vertical="center"/>
    </xf>
    <xf numFmtId="4" fontId="4" fillId="40" borderId="8" xfId="0" applyNumberFormat="1" applyFont="1" applyFill="1" applyBorder="1" applyAlignment="1">
      <alignment horizontal="center" vertical="center"/>
    </xf>
    <xf numFmtId="4" fontId="4" fillId="40" borderId="3" xfId="0" applyNumberFormat="1" applyFont="1" applyFill="1" applyBorder="1" applyAlignment="1">
      <alignment horizontal="center" vertical="center"/>
    </xf>
    <xf numFmtId="44" fontId="6" fillId="40" borderId="3" xfId="0" applyNumberFormat="1" applyFont="1" applyFill="1" applyBorder="1" applyAlignment="1">
      <alignment horizontal="center" vertical="center"/>
    </xf>
    <xf numFmtId="44" fontId="6" fillId="40" borderId="10" xfId="0" applyNumberFormat="1" applyFont="1" applyFill="1" applyBorder="1" applyAlignment="1">
      <alignment horizontal="center" vertical="center"/>
    </xf>
    <xf numFmtId="44" fontId="6" fillId="40" borderId="46" xfId="0" applyNumberFormat="1" applyFont="1" applyFill="1" applyBorder="1" applyAlignment="1">
      <alignment horizontal="center" vertical="center"/>
    </xf>
    <xf numFmtId="44" fontId="6" fillId="40" borderId="10" xfId="3" applyFont="1" applyFill="1" applyBorder="1" applyAlignment="1">
      <alignment horizontal="center" vertical="center"/>
    </xf>
    <xf numFmtId="4" fontId="4" fillId="19" borderId="3" xfId="0" applyNumberFormat="1" applyFont="1" applyFill="1" applyBorder="1" applyAlignment="1">
      <alignment horizontal="center" vertical="center"/>
    </xf>
    <xf numFmtId="4" fontId="4" fillId="43" borderId="3" xfId="0" applyNumberFormat="1" applyFont="1" applyFill="1" applyBorder="1" applyAlignment="1">
      <alignment horizontal="center" vertical="center"/>
    </xf>
    <xf numFmtId="0" fontId="45" fillId="0" borderId="14" xfId="0" applyFont="1" applyBorder="1" applyAlignment="1">
      <alignment horizontal="right" vertical="center"/>
    </xf>
    <xf numFmtId="0" fontId="32" fillId="0" borderId="14" xfId="0" applyFont="1" applyBorder="1" applyAlignment="1">
      <alignment horizontal="left" vertical="center"/>
    </xf>
    <xf numFmtId="0" fontId="46" fillId="0" borderId="14" xfId="5" applyFont="1" applyFill="1" applyBorder="1" applyAlignment="1">
      <alignment horizontal="center" vertical="center"/>
    </xf>
    <xf numFmtId="0" fontId="45" fillId="0" borderId="3" xfId="0" applyFont="1" applyBorder="1" applyAlignment="1">
      <alignment horizontal="right" vertical="center"/>
    </xf>
    <xf numFmtId="0" fontId="32" fillId="0" borderId="3" xfId="0" applyFont="1" applyBorder="1" applyAlignment="1">
      <alignment horizontal="left" vertical="center"/>
    </xf>
    <xf numFmtId="0" fontId="32" fillId="0" borderId="8" xfId="0" applyFont="1" applyBorder="1" applyAlignment="1">
      <alignment horizontal="left" vertical="center"/>
    </xf>
    <xf numFmtId="0" fontId="32" fillId="0" borderId="7" xfId="0" applyFont="1" applyBorder="1" applyAlignment="1">
      <alignment horizontal="left" vertical="center"/>
    </xf>
    <xf numFmtId="0" fontId="32" fillId="0" borderId="21" xfId="0" applyFont="1" applyBorder="1" applyAlignment="1">
      <alignment horizontal="left" vertical="center"/>
    </xf>
    <xf numFmtId="0" fontId="32" fillId="0" borderId="22" xfId="0" applyFont="1" applyBorder="1" applyAlignment="1">
      <alignment horizontal="left" vertical="center"/>
    </xf>
    <xf numFmtId="0" fontId="50" fillId="4" borderId="0" xfId="0" applyFont="1" applyFill="1" applyAlignment="1">
      <alignment horizontal="left" vertical="center"/>
    </xf>
    <xf numFmtId="0" fontId="16" fillId="0" borderId="10" xfId="0" applyFont="1" applyBorder="1" applyAlignment="1">
      <alignment horizontal="left" vertical="center"/>
    </xf>
    <xf numFmtId="0" fontId="15" fillId="0" borderId="10" xfId="0" applyFont="1" applyBorder="1" applyAlignment="1">
      <alignment horizontal="left" vertical="center"/>
    </xf>
    <xf numFmtId="0" fontId="15" fillId="2" borderId="10" xfId="0" applyFont="1" applyFill="1" applyBorder="1" applyAlignment="1">
      <alignment horizontal="left" vertical="center"/>
    </xf>
    <xf numFmtId="0" fontId="16" fillId="2" borderId="10" xfId="0" applyFont="1" applyFill="1" applyBorder="1" applyAlignment="1">
      <alignment horizontal="left" vertical="center"/>
    </xf>
    <xf numFmtId="0" fontId="16" fillId="0" borderId="24" xfId="0" applyFont="1" applyBorder="1" applyAlignment="1">
      <alignment horizontal="left" vertical="center"/>
    </xf>
    <xf numFmtId="0" fontId="16" fillId="0" borderId="23" xfId="0" applyFont="1" applyBorder="1" applyAlignment="1">
      <alignment horizontal="left" vertical="center"/>
    </xf>
    <xf numFmtId="0" fontId="16" fillId="0" borderId="31" xfId="0" applyFont="1" applyBorder="1" applyAlignment="1">
      <alignment horizontal="left" vertical="center"/>
    </xf>
    <xf numFmtId="0" fontId="32" fillId="0" borderId="25" xfId="0" applyFont="1" applyBorder="1" applyAlignment="1">
      <alignment horizontal="left" vertical="center"/>
    </xf>
    <xf numFmtId="0" fontId="34" fillId="0" borderId="12" xfId="0" applyFont="1" applyBorder="1" applyAlignment="1">
      <alignment horizontal="left" vertical="center"/>
    </xf>
    <xf numFmtId="0" fontId="34" fillId="0" borderId="27" xfId="0" applyFont="1" applyBorder="1" applyAlignment="1">
      <alignment horizontal="left" vertical="center"/>
    </xf>
    <xf numFmtId="0" fontId="15" fillId="0" borderId="1" xfId="0" applyFont="1" applyBorder="1" applyAlignment="1">
      <alignment horizontal="left" vertical="center"/>
    </xf>
    <xf numFmtId="0" fontId="15" fillId="2" borderId="1" xfId="0" applyFont="1" applyFill="1" applyBorder="1" applyAlignment="1">
      <alignment horizontal="left" vertical="center"/>
    </xf>
    <xf numFmtId="0" fontId="35" fillId="0" borderId="1" xfId="0" applyFont="1" applyBorder="1" applyAlignment="1">
      <alignment horizontal="left" vertical="center"/>
    </xf>
    <xf numFmtId="0" fontId="45" fillId="0" borderId="58" xfId="0" applyFont="1" applyBorder="1" applyAlignment="1">
      <alignment horizontal="right" vertical="center"/>
    </xf>
    <xf numFmtId="0" fontId="45" fillId="0" borderId="9" xfId="0" applyFont="1" applyBorder="1" applyAlignment="1">
      <alignment horizontal="right" vertical="center"/>
    </xf>
    <xf numFmtId="0" fontId="32" fillId="0" borderId="9" xfId="0" applyFont="1" applyBorder="1" applyAlignment="1">
      <alignment horizontal="left" vertical="center"/>
    </xf>
    <xf numFmtId="0" fontId="32" fillId="0" borderId="23" xfId="0" applyFont="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45" fillId="0" borderId="23" xfId="0" applyFont="1" applyBorder="1" applyAlignment="1">
      <alignment horizontal="right" vertical="center"/>
    </xf>
    <xf numFmtId="0" fontId="45" fillId="0" borderId="10" xfId="0" applyFont="1" applyBorder="1" applyAlignment="1">
      <alignment horizontal="right" vertical="center"/>
    </xf>
    <xf numFmtId="0" fontId="32" fillId="0" borderId="31" xfId="0" applyFont="1" applyBorder="1" applyAlignment="1">
      <alignment horizontal="left" vertical="center"/>
    </xf>
    <xf numFmtId="0" fontId="13" fillId="0" borderId="1" xfId="0" applyFont="1" applyBorder="1" applyAlignment="1">
      <alignment horizontal="left" vertical="center"/>
    </xf>
    <xf numFmtId="0" fontId="32" fillId="0" borderId="30" xfId="0" applyFont="1" applyBorder="1" applyAlignment="1">
      <alignment horizontal="left" vertical="center"/>
    </xf>
    <xf numFmtId="0" fontId="40" fillId="0" borderId="0" xfId="0" applyFont="1" applyAlignment="1">
      <alignment horizontal="center" vertical="center"/>
    </xf>
    <xf numFmtId="0" fontId="40" fillId="0" borderId="1" xfId="0" applyFont="1" applyBorder="1" applyAlignment="1">
      <alignment horizontal="center" vertical="center"/>
    </xf>
    <xf numFmtId="17" fontId="41" fillId="83" borderId="3" xfId="0" applyNumberFormat="1" applyFont="1" applyFill="1" applyBorder="1" applyAlignment="1">
      <alignment horizontal="center" vertical="center"/>
    </xf>
    <xf numFmtId="17" fontId="37" fillId="52" borderId="3" xfId="0" applyNumberFormat="1" applyFont="1" applyFill="1" applyBorder="1" applyAlignment="1">
      <alignment horizontal="center" vertical="center" wrapText="1"/>
    </xf>
    <xf numFmtId="40" fontId="6" fillId="58" borderId="1" xfId="0" applyNumberFormat="1" applyFont="1" applyFill="1" applyBorder="1"/>
    <xf numFmtId="40" fontId="6" fillId="59" borderId="1" xfId="0" applyNumberFormat="1" applyFont="1" applyFill="1" applyBorder="1"/>
    <xf numFmtId="40" fontId="6" fillId="68" borderId="1" xfId="0" applyNumberFormat="1" applyFont="1" applyFill="1" applyBorder="1"/>
    <xf numFmtId="40" fontId="6" fillId="69" borderId="1" xfId="0" applyNumberFormat="1" applyFont="1" applyFill="1" applyBorder="1"/>
    <xf numFmtId="40" fontId="6" fillId="63" borderId="1" xfId="0" applyNumberFormat="1" applyFont="1" applyFill="1" applyBorder="1"/>
    <xf numFmtId="40" fontId="6" fillId="64" borderId="1" xfId="0" applyNumberFormat="1" applyFont="1" applyFill="1" applyBorder="1"/>
    <xf numFmtId="40" fontId="4" fillId="9" borderId="3" xfId="0" applyNumberFormat="1" applyFont="1" applyFill="1" applyBorder="1" applyAlignment="1">
      <alignment horizontal="right" vertical="center" indent="2"/>
    </xf>
    <xf numFmtId="40" fontId="4" fillId="19" borderId="3" xfId="0" applyNumberFormat="1" applyFont="1" applyFill="1" applyBorder="1" applyAlignment="1">
      <alignment horizontal="right" vertical="center" indent="2"/>
    </xf>
    <xf numFmtId="40" fontId="4" fillId="43" borderId="3" xfId="0" applyNumberFormat="1" applyFont="1" applyFill="1" applyBorder="1" applyAlignment="1">
      <alignment horizontal="right" vertical="center" indent="2"/>
    </xf>
    <xf numFmtId="4" fontId="4" fillId="40" borderId="3" xfId="0" applyNumberFormat="1" applyFont="1" applyFill="1" applyBorder="1" applyAlignment="1">
      <alignment horizontal="right" vertical="center" indent="1"/>
    </xf>
    <xf numFmtId="40" fontId="4" fillId="40" borderId="3" xfId="0" applyNumberFormat="1" applyFont="1" applyFill="1" applyBorder="1" applyAlignment="1">
      <alignment horizontal="right" vertical="center" indent="2"/>
    </xf>
    <xf numFmtId="40" fontId="4" fillId="40" borderId="3" xfId="0" applyNumberFormat="1" applyFont="1" applyFill="1" applyBorder="1" applyAlignment="1">
      <alignment vertical="center"/>
    </xf>
    <xf numFmtId="40" fontId="4" fillId="43" borderId="3" xfId="0" applyNumberFormat="1" applyFont="1" applyFill="1" applyBorder="1" applyAlignment="1">
      <alignment vertical="center"/>
    </xf>
    <xf numFmtId="40" fontId="4" fillId="9" borderId="3" xfId="0" applyNumberFormat="1" applyFont="1" applyFill="1" applyBorder="1" applyAlignment="1">
      <alignment vertical="center"/>
    </xf>
    <xf numFmtId="40" fontId="4" fillId="19" borderId="3" xfId="0" applyNumberFormat="1" applyFont="1" applyFill="1" applyBorder="1" applyAlignment="1">
      <alignment vertical="center"/>
    </xf>
    <xf numFmtId="0" fontId="38" fillId="0" borderId="3" xfId="0" applyFont="1" applyBorder="1" applyAlignment="1">
      <alignment horizontal="center" vertical="center"/>
    </xf>
    <xf numFmtId="17" fontId="41" fillId="84" borderId="3" xfId="0" applyNumberFormat="1" applyFont="1" applyFill="1" applyBorder="1" applyAlignment="1">
      <alignment horizontal="center" vertical="center"/>
    </xf>
    <xf numFmtId="17" fontId="41" fillId="85" borderId="3" xfId="0" applyNumberFormat="1" applyFont="1" applyFill="1" applyBorder="1" applyAlignment="1">
      <alignment horizontal="center" vertical="center"/>
    </xf>
    <xf numFmtId="17" fontId="41" fillId="77" borderId="3" xfId="0" applyNumberFormat="1" applyFont="1" applyFill="1" applyBorder="1" applyAlignment="1">
      <alignment horizontal="center" vertical="center"/>
    </xf>
    <xf numFmtId="17" fontId="37" fillId="72" borderId="3" xfId="0" applyNumberFormat="1" applyFont="1" applyFill="1" applyBorder="1" applyAlignment="1">
      <alignment horizontal="center" vertical="center"/>
    </xf>
    <xf numFmtId="40" fontId="4" fillId="40" borderId="12" xfId="0" applyNumberFormat="1" applyFont="1" applyFill="1" applyBorder="1" applyAlignment="1">
      <alignment horizontal="right" vertical="center" indent="1"/>
    </xf>
    <xf numFmtId="0" fontId="6" fillId="0" borderId="9" xfId="0" applyFont="1" applyBorder="1" applyAlignment="1">
      <alignment horizontal="center" vertical="center"/>
    </xf>
    <xf numFmtId="40" fontId="4" fillId="9" borderId="12" xfId="0" applyNumberFormat="1" applyFont="1" applyFill="1" applyBorder="1" applyAlignment="1">
      <alignment horizontal="right" vertical="center" indent="1"/>
    </xf>
    <xf numFmtId="40" fontId="4" fillId="19" borderId="12" xfId="0" applyNumberFormat="1" applyFont="1" applyFill="1" applyBorder="1" applyAlignment="1">
      <alignment horizontal="right" vertical="center" indent="1"/>
    </xf>
    <xf numFmtId="40" fontId="4" fillId="43" borderId="12" xfId="0" applyNumberFormat="1" applyFont="1" applyFill="1" applyBorder="1" applyAlignment="1">
      <alignment horizontal="right" vertical="center" indent="1"/>
    </xf>
    <xf numFmtId="4" fontId="4" fillId="40" borderId="12" xfId="0" applyNumberFormat="1" applyFont="1" applyFill="1" applyBorder="1" applyAlignment="1">
      <alignment horizontal="right" vertical="center" indent="1"/>
    </xf>
    <xf numFmtId="40" fontId="4" fillId="40" borderId="21" xfId="0" applyNumberFormat="1" applyFont="1" applyFill="1" applyBorder="1" applyAlignment="1">
      <alignment horizontal="right" vertical="center" indent="1"/>
    </xf>
    <xf numFmtId="40" fontId="4" fillId="9" borderId="21" xfId="0" applyNumberFormat="1" applyFont="1" applyFill="1" applyBorder="1" applyAlignment="1">
      <alignment horizontal="right" vertical="center" indent="1"/>
    </xf>
    <xf numFmtId="40" fontId="4" fillId="19" borderId="21" xfId="0" applyNumberFormat="1" applyFont="1" applyFill="1" applyBorder="1" applyAlignment="1">
      <alignment horizontal="right" vertical="center" indent="1"/>
    </xf>
    <xf numFmtId="40" fontId="4" fillId="43" borderId="21" xfId="0" applyNumberFormat="1" applyFont="1" applyFill="1" applyBorder="1" applyAlignment="1">
      <alignment horizontal="right" vertical="center" indent="1"/>
    </xf>
    <xf numFmtId="4" fontId="4" fillId="40" borderId="21" xfId="0" applyNumberFormat="1" applyFont="1" applyFill="1" applyBorder="1" applyAlignment="1">
      <alignment horizontal="right" vertical="center" indent="1"/>
    </xf>
    <xf numFmtId="40" fontId="4" fillId="40" borderId="12" xfId="0" applyNumberFormat="1" applyFont="1" applyFill="1" applyBorder="1" applyAlignment="1">
      <alignment vertical="center"/>
    </xf>
    <xf numFmtId="40" fontId="4" fillId="9" borderId="12" xfId="0" applyNumberFormat="1" applyFont="1" applyFill="1" applyBorder="1" applyAlignment="1">
      <alignment vertical="center"/>
    </xf>
    <xf numFmtId="40" fontId="4" fillId="19" borderId="12" xfId="0" applyNumberFormat="1" applyFont="1" applyFill="1" applyBorder="1" applyAlignment="1">
      <alignment vertical="center"/>
    </xf>
    <xf numFmtId="40" fontId="4" fillId="43" borderId="12" xfId="0" applyNumberFormat="1" applyFont="1" applyFill="1" applyBorder="1" applyAlignment="1">
      <alignment vertical="center"/>
    </xf>
    <xf numFmtId="40" fontId="4" fillId="40" borderId="19" xfId="0" applyNumberFormat="1" applyFont="1" applyFill="1" applyBorder="1" applyAlignment="1">
      <alignment horizontal="right" vertical="center" indent="2"/>
    </xf>
    <xf numFmtId="40" fontId="4" fillId="9" borderId="19" xfId="0" applyNumberFormat="1" applyFont="1" applyFill="1" applyBorder="1" applyAlignment="1">
      <alignment horizontal="right" vertical="center" indent="2"/>
    </xf>
    <xf numFmtId="40" fontId="4" fillId="19" borderId="19" xfId="0" applyNumberFormat="1" applyFont="1" applyFill="1" applyBorder="1" applyAlignment="1">
      <alignment horizontal="right" vertical="center" indent="2"/>
    </xf>
    <xf numFmtId="40" fontId="4" fillId="43" borderId="19" xfId="0" applyNumberFormat="1" applyFont="1" applyFill="1" applyBorder="1" applyAlignment="1">
      <alignment horizontal="right" vertical="center" indent="2"/>
    </xf>
    <xf numFmtId="4" fontId="4" fillId="40" borderId="19" xfId="0" applyNumberFormat="1" applyFont="1" applyFill="1" applyBorder="1" applyAlignment="1">
      <alignment horizontal="right" vertical="center" indent="1"/>
    </xf>
    <xf numFmtId="0" fontId="41" fillId="46" borderId="9" xfId="0" applyFont="1" applyFill="1" applyBorder="1" applyAlignment="1">
      <alignment horizontal="left" vertical="center" indent="2"/>
    </xf>
    <xf numFmtId="40" fontId="6" fillId="47" borderId="1" xfId="0" applyNumberFormat="1" applyFont="1" applyFill="1" applyBorder="1"/>
    <xf numFmtId="40" fontId="6" fillId="48" borderId="1" xfId="0" applyNumberFormat="1" applyFont="1" applyFill="1" applyBorder="1"/>
    <xf numFmtId="40" fontId="4" fillId="89" borderId="3" xfId="0" applyNumberFormat="1" applyFont="1" applyFill="1" applyBorder="1" applyAlignment="1">
      <alignment horizontal="right" vertical="center" indent="1"/>
    </xf>
    <xf numFmtId="4" fontId="3" fillId="90" borderId="1" xfId="0" applyNumberFormat="1" applyFont="1" applyFill="1" applyBorder="1" applyAlignment="1">
      <alignment vertical="center"/>
    </xf>
    <xf numFmtId="40" fontId="3" fillId="91" borderId="1" xfId="0" applyNumberFormat="1" applyFont="1" applyFill="1" applyBorder="1" applyAlignment="1">
      <alignment horizontal="right" vertical="center" indent="1"/>
    </xf>
    <xf numFmtId="40" fontId="3" fillId="92" borderId="1" xfId="0" applyNumberFormat="1" applyFont="1" applyFill="1" applyBorder="1" applyAlignment="1">
      <alignment horizontal="right" vertical="center" indent="1"/>
    </xf>
    <xf numFmtId="40" fontId="3" fillId="93" borderId="1" xfId="0" applyNumberFormat="1" applyFont="1" applyFill="1" applyBorder="1" applyAlignment="1">
      <alignment horizontal="right" vertical="center" indent="1"/>
    </xf>
    <xf numFmtId="40" fontId="4" fillId="89" borderId="12" xfId="0" applyNumberFormat="1" applyFont="1" applyFill="1" applyBorder="1" applyAlignment="1">
      <alignment horizontal="right" vertical="center" indent="1"/>
    </xf>
    <xf numFmtId="40" fontId="4" fillId="89" borderId="21" xfId="0" applyNumberFormat="1" applyFont="1" applyFill="1" applyBorder="1" applyAlignment="1">
      <alignment horizontal="right" vertical="center" indent="1"/>
    </xf>
    <xf numFmtId="40" fontId="4" fillId="89" borderId="3" xfId="0" applyNumberFormat="1" applyFont="1" applyFill="1" applyBorder="1" applyAlignment="1">
      <alignment horizontal="right" vertical="center" indent="2"/>
    </xf>
    <xf numFmtId="40" fontId="4" fillId="89" borderId="19" xfId="0" applyNumberFormat="1" applyFont="1" applyFill="1" applyBorder="1" applyAlignment="1">
      <alignment horizontal="right" vertical="center" indent="2"/>
    </xf>
    <xf numFmtId="40" fontId="4" fillId="89" borderId="3" xfId="0" applyNumberFormat="1" applyFont="1" applyFill="1" applyBorder="1" applyAlignment="1">
      <alignment vertical="center"/>
    </xf>
    <xf numFmtId="40" fontId="4" fillId="89" borderId="12" xfId="0" applyNumberFormat="1" applyFont="1" applyFill="1" applyBorder="1" applyAlignment="1">
      <alignment vertical="center"/>
    </xf>
    <xf numFmtId="3" fontId="47" fillId="40" borderId="3" xfId="4" applyNumberFormat="1" applyFont="1" applyFill="1" applyBorder="1" applyAlignment="1">
      <alignment horizontal="center" vertical="center"/>
    </xf>
    <xf numFmtId="3" fontId="48" fillId="40" borderId="3" xfId="4" applyNumberFormat="1" applyFont="1" applyFill="1" applyBorder="1" applyAlignment="1">
      <alignment horizontal="center" vertical="center"/>
    </xf>
    <xf numFmtId="3" fontId="32" fillId="40" borderId="3" xfId="0" applyNumberFormat="1" applyFont="1" applyFill="1" applyBorder="1" applyAlignment="1">
      <alignment horizontal="center" vertical="center"/>
    </xf>
    <xf numFmtId="3" fontId="45" fillId="40" borderId="3" xfId="0" applyNumberFormat="1" applyFont="1" applyFill="1" applyBorder="1" applyAlignment="1">
      <alignment horizontal="center" vertical="center"/>
    </xf>
    <xf numFmtId="0" fontId="32" fillId="0" borderId="3" xfId="0" applyFont="1" applyBorder="1" applyAlignment="1">
      <alignment vertical="center"/>
    </xf>
    <xf numFmtId="9" fontId="32" fillId="13" borderId="3" xfId="4" applyFont="1" applyFill="1" applyBorder="1" applyAlignment="1">
      <alignment horizontal="center" vertical="center"/>
    </xf>
    <xf numFmtId="0" fontId="33" fillId="20" borderId="3" xfId="0" applyFont="1" applyFill="1" applyBorder="1" applyAlignment="1">
      <alignment horizontal="left" vertical="center" indent="1"/>
    </xf>
    <xf numFmtId="0" fontId="3" fillId="2" borderId="3" xfId="0" applyFont="1" applyFill="1" applyBorder="1"/>
    <xf numFmtId="0" fontId="4" fillId="2" borderId="3" xfId="0" applyFont="1" applyFill="1" applyBorder="1"/>
    <xf numFmtId="0" fontId="51" fillId="2" borderId="1" xfId="0" applyFont="1" applyFill="1" applyBorder="1" applyAlignment="1">
      <alignment horizontal="center"/>
    </xf>
    <xf numFmtId="0" fontId="4" fillId="2" borderId="10" xfId="0" applyFont="1" applyFill="1" applyBorder="1"/>
    <xf numFmtId="0" fontId="3" fillId="2" borderId="10" xfId="0" applyFont="1" applyFill="1" applyBorder="1"/>
    <xf numFmtId="0" fontId="4" fillId="2" borderId="28" xfId="0" applyFont="1" applyFill="1" applyBorder="1"/>
    <xf numFmtId="0" fontId="4" fillId="2" borderId="40" xfId="0" applyFont="1" applyFill="1" applyBorder="1"/>
    <xf numFmtId="0" fontId="38" fillId="24" borderId="34" xfId="0" applyFont="1" applyFill="1" applyBorder="1" applyAlignment="1">
      <alignment horizontal="center" vertical="center"/>
    </xf>
    <xf numFmtId="0" fontId="38" fillId="7" borderId="34" xfId="0" applyFont="1" applyFill="1" applyBorder="1" applyAlignment="1">
      <alignment horizontal="center" vertical="center"/>
    </xf>
    <xf numFmtId="0" fontId="38" fillId="7" borderId="44" xfId="0" applyFont="1" applyFill="1" applyBorder="1" applyAlignment="1">
      <alignment horizontal="center" vertical="center"/>
    </xf>
    <xf numFmtId="0" fontId="38" fillId="24" borderId="63" xfId="0" applyFont="1" applyFill="1" applyBorder="1" applyAlignment="1">
      <alignment horizontal="center" vertical="center"/>
    </xf>
    <xf numFmtId="0" fontId="38" fillId="24" borderId="42" xfId="0" applyFont="1" applyFill="1" applyBorder="1" applyAlignment="1">
      <alignment horizontal="center" vertical="center"/>
    </xf>
    <xf numFmtId="0" fontId="3" fillId="2" borderId="9" xfId="0" applyFont="1" applyFill="1" applyBorder="1"/>
    <xf numFmtId="0" fontId="4" fillId="2" borderId="9" xfId="0" applyFont="1" applyFill="1" applyBorder="1"/>
    <xf numFmtId="0" fontId="38" fillId="7" borderId="42" xfId="0" applyFont="1" applyFill="1" applyBorder="1" applyAlignment="1">
      <alignment horizontal="center" vertical="center"/>
    </xf>
    <xf numFmtId="0" fontId="12" fillId="0" borderId="3" xfId="0" applyFont="1" applyBorder="1" applyAlignment="1">
      <alignment vertical="center" wrapText="1"/>
    </xf>
    <xf numFmtId="17" fontId="41" fillId="87" borderId="3" xfId="0" applyNumberFormat="1" applyFont="1" applyFill="1" applyBorder="1" applyAlignment="1">
      <alignment horizontal="center" vertical="center"/>
    </xf>
    <xf numFmtId="40" fontId="6" fillId="91" borderId="1" xfId="0" applyNumberFormat="1" applyFont="1" applyFill="1" applyBorder="1"/>
    <xf numFmtId="40" fontId="6" fillId="92" borderId="1" xfId="0" applyNumberFormat="1" applyFont="1" applyFill="1" applyBorder="1"/>
    <xf numFmtId="40" fontId="6" fillId="45" borderId="1" xfId="0" applyNumberFormat="1" applyFont="1" applyFill="1" applyBorder="1"/>
    <xf numFmtId="4" fontId="6" fillId="45" borderId="1" xfId="0" applyNumberFormat="1" applyFont="1" applyFill="1" applyBorder="1" applyAlignment="1">
      <alignment horizontal="right" indent="1"/>
    </xf>
    <xf numFmtId="40" fontId="6" fillId="55" borderId="1" xfId="0" applyNumberFormat="1" applyFont="1" applyFill="1" applyBorder="1"/>
    <xf numFmtId="4" fontId="6" fillId="55" borderId="1" xfId="0" applyNumberFormat="1" applyFont="1" applyFill="1" applyBorder="1" applyAlignment="1">
      <alignment horizontal="right" indent="1"/>
    </xf>
    <xf numFmtId="0" fontId="41" fillId="40" borderId="3" xfId="0" applyFont="1" applyFill="1" applyBorder="1" applyAlignment="1">
      <alignment horizontal="left" vertical="center" indent="2"/>
    </xf>
    <xf numFmtId="44" fontId="4" fillId="40" borderId="3" xfId="0" applyNumberFormat="1" applyFont="1" applyFill="1" applyBorder="1" applyAlignment="1">
      <alignment vertical="center"/>
    </xf>
    <xf numFmtId="0" fontId="41" fillId="49" borderId="9" xfId="0" applyFont="1" applyFill="1" applyBorder="1" applyAlignment="1">
      <alignment horizontal="left" vertical="center" indent="2"/>
    </xf>
    <xf numFmtId="40" fontId="4" fillId="40" borderId="30" xfId="0" applyNumberFormat="1" applyFont="1" applyFill="1" applyBorder="1" applyAlignment="1">
      <alignment horizontal="right" vertical="center" indent="1"/>
    </xf>
    <xf numFmtId="40" fontId="4" fillId="40" borderId="31" xfId="0" applyNumberFormat="1" applyFont="1" applyFill="1" applyBorder="1" applyAlignment="1">
      <alignment horizontal="right" vertical="center" indent="1"/>
    </xf>
    <xf numFmtId="40" fontId="4" fillId="40" borderId="10" xfId="0" applyNumberFormat="1" applyFont="1" applyFill="1" applyBorder="1" applyAlignment="1">
      <alignment horizontal="right" vertical="center" indent="2"/>
    </xf>
    <xf numFmtId="40" fontId="4" fillId="40" borderId="70" xfId="0" applyNumberFormat="1" applyFont="1" applyFill="1" applyBorder="1" applyAlignment="1">
      <alignment horizontal="right" vertical="center" indent="2"/>
    </xf>
    <xf numFmtId="40" fontId="4" fillId="40" borderId="10" xfId="0" applyNumberFormat="1" applyFont="1" applyFill="1" applyBorder="1" applyAlignment="1">
      <alignment vertical="center"/>
    </xf>
    <xf numFmtId="40" fontId="4" fillId="40" borderId="30" xfId="0" applyNumberFormat="1" applyFont="1" applyFill="1" applyBorder="1" applyAlignment="1">
      <alignment vertical="center"/>
    </xf>
    <xf numFmtId="0" fontId="4" fillId="40" borderId="46" xfId="0" applyFont="1" applyFill="1" applyBorder="1" applyAlignment="1">
      <alignment horizontal="left" vertical="center" indent="2"/>
    </xf>
    <xf numFmtId="0" fontId="4" fillId="40" borderId="47" xfId="0" applyFont="1" applyFill="1" applyBorder="1" applyAlignment="1">
      <alignment horizontal="left" vertical="center" indent="2"/>
    </xf>
    <xf numFmtId="0" fontId="41" fillId="47" borderId="43" xfId="0" applyFont="1" applyFill="1" applyBorder="1" applyAlignment="1">
      <alignment horizontal="left" vertical="center" indent="2"/>
    </xf>
    <xf numFmtId="0" fontId="4" fillId="40" borderId="71" xfId="0" applyFont="1" applyFill="1" applyBorder="1" applyAlignment="1">
      <alignment horizontal="left" vertical="center" indent="2"/>
    </xf>
    <xf numFmtId="0" fontId="41" fillId="48" borderId="43" xfId="0" applyFont="1" applyFill="1" applyBorder="1" applyAlignment="1">
      <alignment horizontal="left" vertical="center" indent="2"/>
    </xf>
    <xf numFmtId="0" fontId="4" fillId="40" borderId="45" xfId="0" applyFont="1" applyFill="1" applyBorder="1" applyAlignment="1">
      <alignment horizontal="left" vertical="center" indent="2"/>
    </xf>
    <xf numFmtId="0" fontId="41" fillId="40" borderId="12" xfId="0" applyFont="1" applyFill="1" applyBorder="1" applyAlignment="1">
      <alignment horizontal="left" vertical="center" indent="2"/>
    </xf>
    <xf numFmtId="44" fontId="4" fillId="40" borderId="12" xfId="0" applyNumberFormat="1" applyFont="1" applyFill="1" applyBorder="1" applyAlignment="1">
      <alignment vertical="center"/>
    </xf>
    <xf numFmtId="17" fontId="37" fillId="72" borderId="52" xfId="0" applyNumberFormat="1" applyFont="1" applyFill="1" applyBorder="1" applyAlignment="1">
      <alignment horizontal="center" vertical="center"/>
    </xf>
    <xf numFmtId="17" fontId="37" fillId="52" borderId="52" xfId="0" applyNumberFormat="1" applyFont="1" applyFill="1" applyBorder="1" applyAlignment="1">
      <alignment horizontal="center" vertical="center" wrapText="1"/>
    </xf>
    <xf numFmtId="17" fontId="41" fillId="84" borderId="10" xfId="0" applyNumberFormat="1" applyFont="1" applyFill="1" applyBorder="1" applyAlignment="1">
      <alignment horizontal="center" vertical="center"/>
    </xf>
    <xf numFmtId="40" fontId="4" fillId="9" borderId="10" xfId="0" applyNumberFormat="1" applyFont="1" applyFill="1" applyBorder="1" applyAlignment="1">
      <alignment horizontal="right" vertical="center" indent="1"/>
    </xf>
    <xf numFmtId="40" fontId="4" fillId="9" borderId="30" xfId="0" applyNumberFormat="1" applyFont="1" applyFill="1" applyBorder="1" applyAlignment="1">
      <alignment horizontal="right" vertical="center" indent="1"/>
    </xf>
    <xf numFmtId="40" fontId="4" fillId="9" borderId="31" xfId="0" applyNumberFormat="1" applyFont="1" applyFill="1" applyBorder="1" applyAlignment="1">
      <alignment horizontal="right" vertical="center" indent="1"/>
    </xf>
    <xf numFmtId="40" fontId="4" fillId="9" borderId="10" xfId="0" applyNumberFormat="1" applyFont="1" applyFill="1" applyBorder="1" applyAlignment="1">
      <alignment horizontal="right" vertical="center" indent="2"/>
    </xf>
    <xf numFmtId="40" fontId="4" fillId="9" borderId="70" xfId="0" applyNumberFormat="1" applyFont="1" applyFill="1" applyBorder="1" applyAlignment="1">
      <alignment horizontal="right" vertical="center" indent="2"/>
    </xf>
    <xf numFmtId="40" fontId="4" fillId="9" borderId="10" xfId="0" applyNumberFormat="1" applyFont="1" applyFill="1" applyBorder="1" applyAlignment="1">
      <alignment vertical="center"/>
    </xf>
    <xf numFmtId="40" fontId="4" fillId="9" borderId="30" xfId="0" applyNumberFormat="1" applyFont="1" applyFill="1" applyBorder="1" applyAlignment="1">
      <alignment vertical="center"/>
    </xf>
    <xf numFmtId="17" fontId="41" fillId="83" borderId="46" xfId="0" applyNumberFormat="1" applyFont="1" applyFill="1" applyBorder="1" applyAlignment="1">
      <alignment horizontal="center" vertical="center"/>
    </xf>
    <xf numFmtId="40" fontId="4" fillId="40" borderId="46" xfId="0" applyNumberFormat="1" applyFont="1" applyFill="1" applyBorder="1" applyAlignment="1">
      <alignment horizontal="right" vertical="center" indent="1"/>
    </xf>
    <xf numFmtId="40" fontId="4" fillId="40" borderId="45" xfId="0" applyNumberFormat="1" applyFont="1" applyFill="1" applyBorder="1" applyAlignment="1">
      <alignment horizontal="right" vertical="center" indent="1"/>
    </xf>
    <xf numFmtId="40" fontId="4" fillId="40" borderId="47" xfId="0" applyNumberFormat="1" applyFont="1" applyFill="1" applyBorder="1" applyAlignment="1">
      <alignment horizontal="right" vertical="center" indent="1"/>
    </xf>
    <xf numFmtId="40" fontId="6" fillId="47" borderId="43" xfId="0" applyNumberFormat="1" applyFont="1" applyFill="1" applyBorder="1"/>
    <xf numFmtId="40" fontId="4" fillId="40" borderId="46" xfId="0" applyNumberFormat="1" applyFont="1" applyFill="1" applyBorder="1" applyAlignment="1">
      <alignment horizontal="right" vertical="center" indent="2"/>
    </xf>
    <xf numFmtId="40" fontId="4" fillId="40" borderId="71" xfId="0" applyNumberFormat="1" applyFont="1" applyFill="1" applyBorder="1" applyAlignment="1">
      <alignment horizontal="right" vertical="center" indent="2"/>
    </xf>
    <xf numFmtId="40" fontId="6" fillId="48" borderId="43" xfId="0" applyNumberFormat="1" applyFont="1" applyFill="1" applyBorder="1"/>
    <xf numFmtId="40" fontId="4" fillId="40" borderId="46" xfId="0" applyNumberFormat="1" applyFont="1" applyFill="1" applyBorder="1" applyAlignment="1">
      <alignment vertical="center"/>
    </xf>
    <xf numFmtId="40" fontId="4" fillId="40" borderId="45" xfId="0" applyNumberFormat="1" applyFont="1" applyFill="1" applyBorder="1" applyAlignment="1">
      <alignment vertical="center"/>
    </xf>
    <xf numFmtId="17" fontId="41" fillId="83" borderId="9" xfId="0" applyNumberFormat="1" applyFont="1" applyFill="1" applyBorder="1" applyAlignment="1">
      <alignment horizontal="center" vertical="center"/>
    </xf>
    <xf numFmtId="40" fontId="4" fillId="40" borderId="27" xfId="0" applyNumberFormat="1" applyFont="1" applyFill="1" applyBorder="1" applyAlignment="1">
      <alignment horizontal="right" vertical="center" indent="1"/>
    </xf>
    <xf numFmtId="40" fontId="4" fillId="40" borderId="26" xfId="0" applyNumberFormat="1" applyFont="1" applyFill="1" applyBorder="1" applyAlignment="1">
      <alignment horizontal="right" vertical="center" indent="1"/>
    </xf>
    <xf numFmtId="40" fontId="4" fillId="40" borderId="9" xfId="0" applyNumberFormat="1" applyFont="1" applyFill="1" applyBorder="1" applyAlignment="1">
      <alignment horizontal="right" vertical="center" indent="2"/>
    </xf>
    <xf numFmtId="40" fontId="4" fillId="40" borderId="49" xfId="0" applyNumberFormat="1" applyFont="1" applyFill="1" applyBorder="1" applyAlignment="1">
      <alignment horizontal="right" vertical="center" indent="2"/>
    </xf>
    <xf numFmtId="40" fontId="4" fillId="40" borderId="9" xfId="0" applyNumberFormat="1" applyFont="1" applyFill="1" applyBorder="1" applyAlignment="1">
      <alignment vertical="center"/>
    </xf>
    <xf numFmtId="40" fontId="4" fillId="40" borderId="27" xfId="0" applyNumberFormat="1" applyFont="1" applyFill="1" applyBorder="1" applyAlignment="1">
      <alignment vertical="center"/>
    </xf>
    <xf numFmtId="17" fontId="41" fillId="83" borderId="40" xfId="0" applyNumberFormat="1" applyFont="1" applyFill="1" applyBorder="1" applyAlignment="1">
      <alignment horizontal="center" vertical="center"/>
    </xf>
    <xf numFmtId="40" fontId="4" fillId="40" borderId="40" xfId="0" applyNumberFormat="1" applyFont="1" applyFill="1" applyBorder="1" applyAlignment="1">
      <alignment horizontal="right" vertical="center" indent="1"/>
    </xf>
    <xf numFmtId="40" fontId="4" fillId="40" borderId="66" xfId="0" applyNumberFormat="1" applyFont="1" applyFill="1" applyBorder="1" applyAlignment="1">
      <alignment horizontal="right" vertical="center" indent="1"/>
    </xf>
    <xf numFmtId="40" fontId="4" fillId="40" borderId="72" xfId="0" applyNumberFormat="1" applyFont="1" applyFill="1" applyBorder="1" applyAlignment="1">
      <alignment horizontal="right" vertical="center" indent="1"/>
    </xf>
    <xf numFmtId="40" fontId="6" fillId="47" borderId="39" xfId="0" applyNumberFormat="1" applyFont="1" applyFill="1" applyBorder="1"/>
    <xf numFmtId="40" fontId="4" fillId="40" borderId="40" xfId="0" applyNumberFormat="1" applyFont="1" applyFill="1" applyBorder="1" applyAlignment="1">
      <alignment horizontal="right" vertical="center" indent="2"/>
    </xf>
    <xf numFmtId="40" fontId="4" fillId="40" borderId="55" xfId="0" applyNumberFormat="1" applyFont="1" applyFill="1" applyBorder="1" applyAlignment="1">
      <alignment horizontal="right" vertical="center" indent="2"/>
    </xf>
    <xf numFmtId="40" fontId="6" fillId="48" borderId="39" xfId="0" applyNumberFormat="1" applyFont="1" applyFill="1" applyBorder="1"/>
    <xf numFmtId="40" fontId="4" fillId="40" borderId="40" xfId="0" applyNumberFormat="1" applyFont="1" applyFill="1" applyBorder="1" applyAlignment="1">
      <alignment vertical="center"/>
    </xf>
    <xf numFmtId="40" fontId="4" fillId="40" borderId="66" xfId="0" applyNumberFormat="1" applyFont="1" applyFill="1" applyBorder="1" applyAlignment="1">
      <alignment vertical="center"/>
    </xf>
    <xf numFmtId="17" fontId="37" fillId="72" borderId="10" xfId="0" applyNumberFormat="1" applyFont="1" applyFill="1" applyBorder="1" applyAlignment="1">
      <alignment horizontal="center" vertical="center"/>
    </xf>
    <xf numFmtId="44" fontId="4" fillId="40" borderId="10" xfId="0" applyNumberFormat="1" applyFont="1" applyFill="1" applyBorder="1" applyAlignment="1">
      <alignment vertical="center"/>
    </xf>
    <xf numFmtId="0" fontId="41" fillId="40" borderId="46" xfId="0" applyFont="1" applyFill="1" applyBorder="1" applyAlignment="1">
      <alignment horizontal="left" vertical="center" indent="2"/>
    </xf>
    <xf numFmtId="0" fontId="41" fillId="40" borderId="47" xfId="0" applyFont="1" applyFill="1" applyBorder="1" applyAlignment="1">
      <alignment horizontal="left" vertical="center" indent="2"/>
    </xf>
    <xf numFmtId="44" fontId="4" fillId="40" borderId="31" xfId="0" applyNumberFormat="1" applyFont="1" applyFill="1" applyBorder="1" applyAlignment="1">
      <alignment vertical="center"/>
    </xf>
    <xf numFmtId="44" fontId="4" fillId="40" borderId="21" xfId="0" applyNumberFormat="1" applyFont="1" applyFill="1" applyBorder="1" applyAlignment="1">
      <alignment vertical="center"/>
    </xf>
    <xf numFmtId="17" fontId="37" fillId="79" borderId="47" xfId="0" applyNumberFormat="1" applyFont="1" applyFill="1" applyBorder="1" applyAlignment="1">
      <alignment horizontal="left" vertical="center" indent="2"/>
    </xf>
    <xf numFmtId="0" fontId="41" fillId="40" borderId="42" xfId="0" applyFont="1" applyFill="1" applyBorder="1" applyAlignment="1">
      <alignment horizontal="left" vertical="center" indent="2"/>
    </xf>
    <xf numFmtId="44" fontId="4" fillId="40" borderId="66" xfId="0" applyNumberFormat="1" applyFont="1" applyFill="1" applyBorder="1" applyAlignment="1">
      <alignment vertical="center"/>
    </xf>
    <xf numFmtId="17" fontId="37" fillId="72" borderId="64" xfId="0" applyNumberFormat="1" applyFont="1" applyFill="1" applyBorder="1" applyAlignment="1">
      <alignment horizontal="center" vertical="center"/>
    </xf>
    <xf numFmtId="17" fontId="41" fillId="83" borderId="10" xfId="0" applyNumberFormat="1" applyFont="1" applyFill="1" applyBorder="1" applyAlignment="1">
      <alignment horizontal="center" vertical="center"/>
    </xf>
    <xf numFmtId="17" fontId="41" fillId="29" borderId="46" xfId="0" applyNumberFormat="1" applyFont="1" applyFill="1" applyBorder="1" applyAlignment="1">
      <alignment horizontal="center" vertical="center" wrapText="1"/>
    </xf>
    <xf numFmtId="4" fontId="4" fillId="9" borderId="46" xfId="0" applyNumberFormat="1" applyFont="1" applyFill="1" applyBorder="1" applyAlignment="1">
      <alignment horizontal="right" vertical="center" indent="2"/>
    </xf>
    <xf numFmtId="4" fontId="4" fillId="9" borderId="45" xfId="0" applyNumberFormat="1" applyFont="1" applyFill="1" applyBorder="1" applyAlignment="1">
      <alignment horizontal="right" vertical="center" indent="2"/>
    </xf>
    <xf numFmtId="4" fontId="4" fillId="9" borderId="47" xfId="0" applyNumberFormat="1" applyFont="1" applyFill="1" applyBorder="1" applyAlignment="1">
      <alignment horizontal="right" vertical="center" indent="2"/>
    </xf>
    <xf numFmtId="4" fontId="6" fillId="68" borderId="43" xfId="0" applyNumberFormat="1" applyFont="1" applyFill="1" applyBorder="1" applyAlignment="1">
      <alignment horizontal="right" indent="1"/>
    </xf>
    <xf numFmtId="4" fontId="4" fillId="9" borderId="46" xfId="0" applyNumberFormat="1" applyFont="1" applyFill="1" applyBorder="1" applyAlignment="1">
      <alignment horizontal="right" vertical="center" indent="3"/>
    </xf>
    <xf numFmtId="4" fontId="4" fillId="9" borderId="71" xfId="0" applyNumberFormat="1" applyFont="1" applyFill="1" applyBorder="1" applyAlignment="1">
      <alignment horizontal="right" vertical="center" indent="3"/>
    </xf>
    <xf numFmtId="4" fontId="6" fillId="69" borderId="43" xfId="0" applyNumberFormat="1" applyFont="1" applyFill="1" applyBorder="1" applyAlignment="1">
      <alignment horizontal="right" indent="1"/>
    </xf>
    <xf numFmtId="4" fontId="4" fillId="9" borderId="46" xfId="0" applyNumberFormat="1" applyFont="1" applyFill="1" applyBorder="1" applyAlignment="1">
      <alignment horizontal="right" vertical="center" indent="1"/>
    </xf>
    <xf numFmtId="4" fontId="4" fillId="9" borderId="45" xfId="0" applyNumberFormat="1" applyFont="1" applyFill="1" applyBorder="1" applyAlignment="1">
      <alignment horizontal="right" vertical="center" indent="1"/>
    </xf>
    <xf numFmtId="17" fontId="41" fillId="85" borderId="40" xfId="0" applyNumberFormat="1" applyFont="1" applyFill="1" applyBorder="1" applyAlignment="1">
      <alignment horizontal="center" vertical="center"/>
    </xf>
    <xf numFmtId="17" fontId="41" fillId="8" borderId="46" xfId="0" applyNumberFormat="1" applyFont="1" applyFill="1" applyBorder="1" applyAlignment="1">
      <alignment horizontal="center" vertical="center" wrapText="1"/>
    </xf>
    <xf numFmtId="4" fontId="4" fillId="19" borderId="46" xfId="0" applyNumberFormat="1" applyFont="1" applyFill="1" applyBorder="1" applyAlignment="1">
      <alignment horizontal="right" vertical="center" indent="2"/>
    </xf>
    <xf numFmtId="4" fontId="4" fillId="19" borderId="45" xfId="0" applyNumberFormat="1" applyFont="1" applyFill="1" applyBorder="1" applyAlignment="1">
      <alignment horizontal="right" vertical="center" indent="2"/>
    </xf>
    <xf numFmtId="4" fontId="4" fillId="19" borderId="47" xfId="0" applyNumberFormat="1" applyFont="1" applyFill="1" applyBorder="1" applyAlignment="1">
      <alignment horizontal="right" vertical="center" indent="2"/>
    </xf>
    <xf numFmtId="4" fontId="6" fillId="58" borderId="43" xfId="0" applyNumberFormat="1" applyFont="1" applyFill="1" applyBorder="1" applyAlignment="1">
      <alignment horizontal="right" indent="1"/>
    </xf>
    <xf numFmtId="4" fontId="4" fillId="19" borderId="46" xfId="0" applyNumberFormat="1" applyFont="1" applyFill="1" applyBorder="1" applyAlignment="1">
      <alignment horizontal="right" vertical="center" indent="3"/>
    </xf>
    <xf numFmtId="4" fontId="4" fillId="19" borderId="71" xfId="0" applyNumberFormat="1" applyFont="1" applyFill="1" applyBorder="1" applyAlignment="1">
      <alignment horizontal="right" vertical="center" indent="3"/>
    </xf>
    <xf numFmtId="4" fontId="6" fillId="59" borderId="43" xfId="0" applyNumberFormat="1" applyFont="1" applyFill="1" applyBorder="1" applyAlignment="1">
      <alignment horizontal="right" indent="1"/>
    </xf>
    <xf numFmtId="4" fontId="4" fillId="19" borderId="46" xfId="0" applyNumberFormat="1" applyFont="1" applyFill="1" applyBorder="1" applyAlignment="1">
      <alignment horizontal="right" vertical="center" indent="1"/>
    </xf>
    <xf numFmtId="4" fontId="4" fillId="19" borderId="45" xfId="0" applyNumberFormat="1" applyFont="1" applyFill="1" applyBorder="1" applyAlignment="1">
      <alignment horizontal="right" vertical="center" indent="1"/>
    </xf>
    <xf numFmtId="17" fontId="41" fillId="85" borderId="10" xfId="0" applyNumberFormat="1" applyFont="1" applyFill="1" applyBorder="1" applyAlignment="1">
      <alignment horizontal="center" vertical="center"/>
    </xf>
    <xf numFmtId="40" fontId="4" fillId="19" borderId="10" xfId="0" applyNumberFormat="1" applyFont="1" applyFill="1" applyBorder="1" applyAlignment="1">
      <alignment horizontal="right" vertical="center" indent="1"/>
    </xf>
    <xf numFmtId="40" fontId="4" fillId="19" borderId="30" xfId="0" applyNumberFormat="1" applyFont="1" applyFill="1" applyBorder="1" applyAlignment="1">
      <alignment horizontal="right" vertical="center" indent="1"/>
    </xf>
    <xf numFmtId="40" fontId="4" fillId="19" borderId="31" xfId="0" applyNumberFormat="1" applyFont="1" applyFill="1" applyBorder="1" applyAlignment="1">
      <alignment horizontal="right" vertical="center" indent="1"/>
    </xf>
    <xf numFmtId="40" fontId="4" fillId="19" borderId="10" xfId="0" applyNumberFormat="1" applyFont="1" applyFill="1" applyBorder="1" applyAlignment="1">
      <alignment horizontal="right" vertical="center" indent="2"/>
    </xf>
    <xf numFmtId="40" fontId="4" fillId="19" borderId="70" xfId="0" applyNumberFormat="1" applyFont="1" applyFill="1" applyBorder="1" applyAlignment="1">
      <alignment horizontal="right" vertical="center" indent="2"/>
    </xf>
    <xf numFmtId="40" fontId="4" fillId="19" borderId="10" xfId="0" applyNumberFormat="1" applyFont="1" applyFill="1" applyBorder="1" applyAlignment="1">
      <alignment vertical="center"/>
    </xf>
    <xf numFmtId="40" fontId="4" fillId="19" borderId="30" xfId="0" applyNumberFormat="1" applyFont="1" applyFill="1" applyBorder="1" applyAlignment="1">
      <alignment vertical="center"/>
    </xf>
    <xf numFmtId="17" fontId="41" fillId="77" borderId="10" xfId="0" applyNumberFormat="1" applyFont="1" applyFill="1" applyBorder="1" applyAlignment="1">
      <alignment horizontal="center" vertical="center"/>
    </xf>
    <xf numFmtId="40" fontId="4" fillId="43" borderId="10" xfId="0" applyNumberFormat="1" applyFont="1" applyFill="1" applyBorder="1" applyAlignment="1">
      <alignment horizontal="right" vertical="center" indent="1"/>
    </xf>
    <xf numFmtId="40" fontId="4" fillId="43" borderId="30" xfId="0" applyNumberFormat="1" applyFont="1" applyFill="1" applyBorder="1" applyAlignment="1">
      <alignment horizontal="right" vertical="center" indent="1"/>
    </xf>
    <xf numFmtId="40" fontId="4" fillId="43" borderId="31" xfId="0" applyNumberFormat="1" applyFont="1" applyFill="1" applyBorder="1" applyAlignment="1">
      <alignment horizontal="right" vertical="center" indent="1"/>
    </xf>
    <xf numFmtId="40" fontId="4" fillId="43" borderId="10" xfId="0" applyNumberFormat="1" applyFont="1" applyFill="1" applyBorder="1" applyAlignment="1">
      <alignment horizontal="right" vertical="center" indent="2"/>
    </xf>
    <xf numFmtId="40" fontId="4" fillId="43" borderId="70" xfId="0" applyNumberFormat="1" applyFont="1" applyFill="1" applyBorder="1" applyAlignment="1">
      <alignment horizontal="right" vertical="center" indent="2"/>
    </xf>
    <xf numFmtId="40" fontId="4" fillId="43" borderId="10" xfId="0" applyNumberFormat="1" applyFont="1" applyFill="1" applyBorder="1" applyAlignment="1">
      <alignment vertical="center"/>
    </xf>
    <xf numFmtId="40" fontId="4" fillId="43" borderId="30" xfId="0" applyNumberFormat="1" applyFont="1" applyFill="1" applyBorder="1" applyAlignment="1">
      <alignment vertical="center"/>
    </xf>
    <xf numFmtId="17" fontId="41" fillId="31" borderId="46" xfId="0" applyNumberFormat="1" applyFont="1" applyFill="1" applyBorder="1" applyAlignment="1">
      <alignment horizontal="center" vertical="center" wrapText="1"/>
    </xf>
    <xf numFmtId="4" fontId="4" fillId="43" borderId="46" xfId="0" applyNumberFormat="1" applyFont="1" applyFill="1" applyBorder="1" applyAlignment="1">
      <alignment horizontal="right" vertical="center" indent="2"/>
    </xf>
    <xf numFmtId="4" fontId="4" fillId="43" borderId="45" xfId="0" applyNumberFormat="1" applyFont="1" applyFill="1" applyBorder="1" applyAlignment="1">
      <alignment horizontal="right" vertical="center" indent="2"/>
    </xf>
    <xf numFmtId="4" fontId="4" fillId="43" borderId="47" xfId="0" applyNumberFormat="1" applyFont="1" applyFill="1" applyBorder="1" applyAlignment="1">
      <alignment horizontal="right" vertical="center" indent="2"/>
    </xf>
    <xf numFmtId="4" fontId="6" fillId="63" borderId="43" xfId="0" applyNumberFormat="1" applyFont="1" applyFill="1" applyBorder="1" applyAlignment="1">
      <alignment horizontal="right" indent="1"/>
    </xf>
    <xf numFmtId="4" fontId="4" fillId="43" borderId="46" xfId="0" applyNumberFormat="1" applyFont="1" applyFill="1" applyBorder="1" applyAlignment="1">
      <alignment horizontal="right" vertical="center" indent="3"/>
    </xf>
    <xf numFmtId="4" fontId="4" fillId="43" borderId="71" xfId="0" applyNumberFormat="1" applyFont="1" applyFill="1" applyBorder="1" applyAlignment="1">
      <alignment horizontal="right" vertical="center" indent="3"/>
    </xf>
    <xf numFmtId="4" fontId="6" fillId="64" borderId="43" xfId="0" applyNumberFormat="1" applyFont="1" applyFill="1" applyBorder="1" applyAlignment="1">
      <alignment horizontal="right" indent="1"/>
    </xf>
    <xf numFmtId="4" fontId="4" fillId="43" borderId="46" xfId="0" applyNumberFormat="1" applyFont="1" applyFill="1" applyBorder="1" applyAlignment="1">
      <alignment horizontal="right" vertical="center" indent="1"/>
    </xf>
    <xf numFmtId="4" fontId="4" fillId="43" borderId="45" xfId="0" applyNumberFormat="1" applyFont="1" applyFill="1" applyBorder="1" applyAlignment="1">
      <alignment horizontal="right" vertical="center" indent="1"/>
    </xf>
    <xf numFmtId="17" fontId="41" fillId="87" borderId="10" xfId="0" applyNumberFormat="1" applyFont="1" applyFill="1" applyBorder="1" applyAlignment="1">
      <alignment horizontal="center" vertical="center"/>
    </xf>
    <xf numFmtId="40" fontId="4" fillId="89" borderId="10" xfId="0" applyNumberFormat="1" applyFont="1" applyFill="1" applyBorder="1" applyAlignment="1">
      <alignment horizontal="right" vertical="center" indent="1"/>
    </xf>
    <xf numFmtId="40" fontId="4" fillId="89" borderId="30" xfId="0" applyNumberFormat="1" applyFont="1" applyFill="1" applyBorder="1" applyAlignment="1">
      <alignment horizontal="right" vertical="center" indent="1"/>
    </xf>
    <xf numFmtId="40" fontId="4" fillId="89" borderId="31" xfId="0" applyNumberFormat="1" applyFont="1" applyFill="1" applyBorder="1" applyAlignment="1">
      <alignment horizontal="right" vertical="center" indent="1"/>
    </xf>
    <xf numFmtId="40" fontId="4" fillId="89" borderId="10" xfId="0" applyNumberFormat="1" applyFont="1" applyFill="1" applyBorder="1" applyAlignment="1">
      <alignment horizontal="right" vertical="center" indent="2"/>
    </xf>
    <xf numFmtId="40" fontId="4" fillId="89" borderId="70" xfId="0" applyNumberFormat="1" applyFont="1" applyFill="1" applyBorder="1" applyAlignment="1">
      <alignment horizontal="right" vertical="center" indent="2"/>
    </xf>
    <xf numFmtId="40" fontId="4" fillId="89" borderId="10" xfId="0" applyNumberFormat="1" applyFont="1" applyFill="1" applyBorder="1" applyAlignment="1">
      <alignment vertical="center"/>
    </xf>
    <xf numFmtId="40" fontId="4" fillId="89" borderId="30" xfId="0" applyNumberFormat="1" applyFont="1" applyFill="1" applyBorder="1" applyAlignment="1">
      <alignment vertical="center"/>
    </xf>
    <xf numFmtId="17" fontId="41" fillId="88" borderId="46" xfId="0" applyNumberFormat="1" applyFont="1" applyFill="1" applyBorder="1" applyAlignment="1">
      <alignment horizontal="center" vertical="center" wrapText="1"/>
    </xf>
    <xf numFmtId="4" fontId="4" fillId="89" borderId="46" xfId="0" applyNumberFormat="1" applyFont="1" applyFill="1" applyBorder="1" applyAlignment="1">
      <alignment horizontal="right" vertical="center" indent="1"/>
    </xf>
    <xf numFmtId="4" fontId="4" fillId="89" borderId="45" xfId="0" applyNumberFormat="1" applyFont="1" applyFill="1" applyBorder="1" applyAlignment="1">
      <alignment horizontal="right" vertical="center" indent="1"/>
    </xf>
    <xf numFmtId="4" fontId="4" fillId="89" borderId="47" xfId="0" applyNumberFormat="1" applyFont="1" applyFill="1" applyBorder="1" applyAlignment="1">
      <alignment horizontal="right" vertical="center" indent="1"/>
    </xf>
    <xf numFmtId="4" fontId="6" fillId="91" borderId="43" xfId="0" applyNumberFormat="1" applyFont="1" applyFill="1" applyBorder="1" applyAlignment="1">
      <alignment horizontal="right" indent="1"/>
    </xf>
    <xf numFmtId="4" fontId="4" fillId="89" borderId="71" xfId="0" applyNumberFormat="1" applyFont="1" applyFill="1" applyBorder="1" applyAlignment="1">
      <alignment horizontal="right" vertical="center" indent="1"/>
    </xf>
    <xf numFmtId="4" fontId="6" fillId="92" borderId="43" xfId="0" applyNumberFormat="1" applyFont="1" applyFill="1" applyBorder="1" applyAlignment="1">
      <alignment horizontal="right" indent="1"/>
    </xf>
    <xf numFmtId="44" fontId="3" fillId="71" borderId="3" xfId="0" applyNumberFormat="1" applyFont="1" applyFill="1" applyBorder="1" applyAlignment="1">
      <alignment horizontal="center" vertical="center"/>
    </xf>
    <xf numFmtId="40" fontId="4" fillId="9" borderId="26" xfId="0" applyNumberFormat="1" applyFont="1" applyFill="1" applyBorder="1" applyAlignment="1">
      <alignment horizontal="right" vertical="center" indent="1"/>
    </xf>
    <xf numFmtId="40" fontId="4" fillId="40" borderId="48" xfId="0" applyNumberFormat="1" applyFont="1" applyFill="1" applyBorder="1" applyAlignment="1">
      <alignment horizontal="right" vertical="center" indent="1"/>
    </xf>
    <xf numFmtId="40" fontId="4" fillId="19" borderId="26" xfId="0" applyNumberFormat="1" applyFont="1" applyFill="1" applyBorder="1" applyAlignment="1">
      <alignment horizontal="right" vertical="center" indent="1"/>
    </xf>
    <xf numFmtId="40" fontId="4" fillId="43" borderId="26" xfId="0" applyNumberFormat="1" applyFont="1" applyFill="1" applyBorder="1" applyAlignment="1">
      <alignment horizontal="right" vertical="center" indent="1"/>
    </xf>
    <xf numFmtId="40" fontId="4" fillId="89" borderId="26" xfId="0" applyNumberFormat="1" applyFont="1" applyFill="1" applyBorder="1" applyAlignment="1">
      <alignment horizontal="right" vertical="center" indent="1"/>
    </xf>
    <xf numFmtId="165" fontId="3" fillId="46" borderId="43" xfId="0" applyNumberFormat="1" applyFont="1" applyFill="1" applyBorder="1" applyAlignment="1">
      <alignment vertical="center"/>
    </xf>
    <xf numFmtId="40" fontId="3" fillId="47" borderId="43" xfId="0" applyNumberFormat="1" applyFont="1" applyFill="1" applyBorder="1" applyAlignment="1">
      <alignment horizontal="right" vertical="center" indent="1"/>
    </xf>
    <xf numFmtId="40" fontId="3" fillId="48" borderId="43" xfId="0" applyNumberFormat="1" applyFont="1" applyFill="1" applyBorder="1" applyAlignment="1">
      <alignment horizontal="right" vertical="center" indent="1"/>
    </xf>
    <xf numFmtId="40" fontId="3" fillId="49" borderId="43" xfId="0" applyNumberFormat="1" applyFont="1" applyFill="1" applyBorder="1" applyAlignment="1">
      <alignment horizontal="right" vertical="center" indent="1"/>
    </xf>
    <xf numFmtId="40" fontId="4" fillId="40" borderId="43" xfId="0" applyNumberFormat="1" applyFont="1" applyFill="1" applyBorder="1" applyAlignment="1">
      <alignment horizontal="right" vertical="center" indent="1"/>
    </xf>
    <xf numFmtId="40" fontId="4" fillId="9" borderId="1" xfId="0" applyNumberFormat="1" applyFont="1" applyFill="1" applyBorder="1" applyAlignment="1">
      <alignment horizontal="right" vertical="center" indent="1"/>
    </xf>
    <xf numFmtId="4" fontId="4" fillId="9" borderId="9" xfId="0" applyNumberFormat="1" applyFont="1" applyFill="1" applyBorder="1" applyAlignment="1">
      <alignment horizontal="right" vertical="center" indent="2"/>
    </xf>
    <xf numFmtId="4" fontId="3" fillId="68" borderId="1" xfId="0" applyNumberFormat="1" applyFont="1" applyFill="1" applyBorder="1" applyAlignment="1">
      <alignment horizontal="right" vertical="center" indent="2"/>
    </xf>
    <xf numFmtId="4" fontId="3" fillId="69" borderId="1" xfId="0" applyNumberFormat="1" applyFont="1" applyFill="1" applyBorder="1" applyAlignment="1">
      <alignment horizontal="right" vertical="center" indent="2"/>
    </xf>
    <xf numFmtId="4" fontId="3" fillId="70" borderId="1" xfId="0" applyNumberFormat="1" applyFont="1" applyFill="1" applyBorder="1" applyAlignment="1">
      <alignment horizontal="right" vertical="center" indent="2"/>
    </xf>
    <xf numFmtId="4" fontId="4" fillId="9" borderId="26" xfId="0" applyNumberFormat="1" applyFont="1" applyFill="1" applyBorder="1" applyAlignment="1">
      <alignment horizontal="right" vertical="center" indent="2"/>
    </xf>
    <xf numFmtId="165" fontId="3" fillId="46" borderId="39" xfId="0" applyNumberFormat="1" applyFont="1" applyFill="1" applyBorder="1" applyAlignment="1">
      <alignment vertical="center"/>
    </xf>
    <xf numFmtId="40" fontId="3" fillId="47" borderId="39" xfId="0" applyNumberFormat="1" applyFont="1" applyFill="1" applyBorder="1" applyAlignment="1">
      <alignment horizontal="right" vertical="center" indent="1"/>
    </xf>
    <xf numFmtId="40" fontId="3" fillId="48" borderId="39" xfId="0" applyNumberFormat="1" applyFont="1" applyFill="1" applyBorder="1" applyAlignment="1">
      <alignment horizontal="right" vertical="center" indent="1"/>
    </xf>
    <xf numFmtId="40" fontId="3" fillId="49" borderId="39" xfId="0" applyNumberFormat="1" applyFont="1" applyFill="1" applyBorder="1" applyAlignment="1">
      <alignment horizontal="right" vertical="center" indent="1"/>
    </xf>
    <xf numFmtId="40" fontId="4" fillId="40" borderId="81" xfId="0" applyNumberFormat="1" applyFont="1" applyFill="1" applyBorder="1" applyAlignment="1">
      <alignment horizontal="right" vertical="center" indent="1"/>
    </xf>
    <xf numFmtId="40" fontId="4" fillId="19" borderId="48" xfId="0" applyNumberFormat="1" applyFont="1" applyFill="1" applyBorder="1" applyAlignment="1">
      <alignment horizontal="right" vertical="center" indent="1"/>
    </xf>
    <xf numFmtId="40" fontId="3" fillId="57" borderId="43" xfId="0" applyNumberFormat="1" applyFont="1" applyFill="1" applyBorder="1" applyAlignment="1">
      <alignment vertical="center"/>
    </xf>
    <xf numFmtId="4" fontId="3" fillId="58" borderId="43" xfId="0" applyNumberFormat="1" applyFont="1" applyFill="1" applyBorder="1" applyAlignment="1">
      <alignment horizontal="right" vertical="center" indent="2"/>
    </xf>
    <xf numFmtId="4" fontId="3" fillId="59" borderId="43" xfId="0" applyNumberFormat="1" applyFont="1" applyFill="1" applyBorder="1" applyAlignment="1">
      <alignment horizontal="right" vertical="center" indent="2"/>
    </xf>
    <xf numFmtId="4" fontId="3" fillId="60" borderId="43" xfId="0" applyNumberFormat="1" applyFont="1" applyFill="1" applyBorder="1" applyAlignment="1">
      <alignment horizontal="right" vertical="center" indent="2"/>
    </xf>
    <xf numFmtId="4" fontId="4" fillId="19" borderId="82" xfId="0" applyNumberFormat="1" applyFont="1" applyFill="1" applyBorder="1" applyAlignment="1">
      <alignment horizontal="right" vertical="center" indent="2"/>
    </xf>
    <xf numFmtId="40" fontId="4" fillId="43" borderId="48" xfId="0" applyNumberFormat="1" applyFont="1" applyFill="1" applyBorder="1" applyAlignment="1">
      <alignment horizontal="right" vertical="center" indent="1"/>
    </xf>
    <xf numFmtId="165" fontId="3" fillId="62" borderId="43" xfId="0" applyNumberFormat="1" applyFont="1" applyFill="1" applyBorder="1" applyAlignment="1">
      <alignment vertical="center"/>
    </xf>
    <xf numFmtId="4" fontId="3" fillId="63" borderId="43" xfId="0" applyNumberFormat="1" applyFont="1" applyFill="1" applyBorder="1" applyAlignment="1">
      <alignment horizontal="right" vertical="center" indent="2"/>
    </xf>
    <xf numFmtId="4" fontId="3" fillId="64" borderId="43" xfId="0" applyNumberFormat="1" applyFont="1" applyFill="1" applyBorder="1" applyAlignment="1">
      <alignment horizontal="right" vertical="center" indent="2"/>
    </xf>
    <xf numFmtId="4" fontId="3" fillId="65" borderId="43" xfId="0" applyNumberFormat="1" applyFont="1" applyFill="1" applyBorder="1" applyAlignment="1">
      <alignment horizontal="right" vertical="center" indent="2"/>
    </xf>
    <xf numFmtId="40" fontId="3" fillId="47" borderId="43" xfId="0" applyNumberFormat="1" applyFont="1" applyFill="1" applyBorder="1" applyAlignment="1">
      <alignment horizontal="right" vertical="center" indent="2"/>
    </xf>
    <xf numFmtId="40" fontId="3" fillId="48" borderId="43" xfId="0" applyNumberFormat="1" applyFont="1" applyFill="1" applyBorder="1" applyAlignment="1">
      <alignment horizontal="right" vertical="center" indent="2"/>
    </xf>
    <xf numFmtId="40" fontId="3" fillId="49" borderId="43" xfId="0" applyNumberFormat="1" applyFont="1" applyFill="1" applyBorder="1" applyAlignment="1">
      <alignment horizontal="right" vertical="center" indent="2"/>
    </xf>
    <xf numFmtId="40" fontId="4" fillId="40" borderId="47" xfId="0" applyNumberFormat="1" applyFont="1" applyFill="1" applyBorder="1" applyAlignment="1">
      <alignment horizontal="right" vertical="center" indent="2"/>
    </xf>
    <xf numFmtId="40" fontId="4" fillId="89" borderId="48" xfId="0" applyNumberFormat="1" applyFont="1" applyFill="1" applyBorder="1" applyAlignment="1">
      <alignment horizontal="right" vertical="center" indent="1"/>
    </xf>
    <xf numFmtId="165" fontId="3" fillId="56" borderId="1" xfId="0" applyNumberFormat="1" applyFont="1" applyFill="1" applyBorder="1" applyAlignment="1">
      <alignment vertical="center"/>
    </xf>
    <xf numFmtId="40" fontId="3" fillId="90" borderId="43" xfId="0" applyNumberFormat="1" applyFont="1" applyFill="1" applyBorder="1" applyAlignment="1">
      <alignment vertical="center"/>
    </xf>
    <xf numFmtId="4" fontId="4" fillId="89" borderId="46" xfId="0" applyNumberFormat="1" applyFont="1" applyFill="1" applyBorder="1" applyAlignment="1">
      <alignment horizontal="right" vertical="center" indent="2"/>
    </xf>
    <xf numFmtId="4" fontId="3" fillId="91" borderId="43" xfId="0" applyNumberFormat="1" applyFont="1" applyFill="1" applyBorder="1" applyAlignment="1">
      <alignment horizontal="right" vertical="center" indent="2"/>
    </xf>
    <xf numFmtId="4" fontId="3" fillId="92" borderId="43" xfId="0" applyNumberFormat="1" applyFont="1" applyFill="1" applyBorder="1" applyAlignment="1">
      <alignment horizontal="right" vertical="center" indent="2"/>
    </xf>
    <xf numFmtId="4" fontId="3" fillId="93" borderId="43" xfId="0" applyNumberFormat="1" applyFont="1" applyFill="1" applyBorder="1" applyAlignment="1">
      <alignment horizontal="right" vertical="center" indent="2"/>
    </xf>
    <xf numFmtId="4" fontId="4" fillId="89" borderId="47" xfId="0" applyNumberFormat="1" applyFont="1" applyFill="1" applyBorder="1" applyAlignment="1">
      <alignment horizontal="right" vertical="center" indent="2"/>
    </xf>
    <xf numFmtId="0" fontId="3" fillId="56" borderId="43" xfId="0" applyFont="1" applyFill="1" applyBorder="1" applyAlignment="1">
      <alignment vertical="center"/>
    </xf>
    <xf numFmtId="4" fontId="4" fillId="40" borderId="46" xfId="0" applyNumberFormat="1" applyFont="1" applyFill="1" applyBorder="1" applyAlignment="1">
      <alignment horizontal="right" vertical="center" indent="2"/>
    </xf>
    <xf numFmtId="4" fontId="3" fillId="45" borderId="43" xfId="0" applyNumberFormat="1" applyFont="1" applyFill="1" applyBorder="1" applyAlignment="1">
      <alignment horizontal="right" vertical="center" indent="2"/>
    </xf>
    <xf numFmtId="4" fontId="3" fillId="55" borderId="43" xfId="0" applyNumberFormat="1" applyFont="1" applyFill="1" applyBorder="1" applyAlignment="1">
      <alignment horizontal="right" vertical="center" indent="2"/>
    </xf>
    <xf numFmtId="4" fontId="3" fillId="54" borderId="43" xfId="0" applyNumberFormat="1" applyFont="1" applyFill="1" applyBorder="1" applyAlignment="1">
      <alignment horizontal="right" vertical="center" indent="2"/>
    </xf>
    <xf numFmtId="4" fontId="4" fillId="40" borderId="47" xfId="0" applyNumberFormat="1" applyFont="1" applyFill="1" applyBorder="1" applyAlignment="1">
      <alignment horizontal="right" vertical="center" indent="2"/>
    </xf>
    <xf numFmtId="17" fontId="41" fillId="83" borderId="64" xfId="0" applyNumberFormat="1" applyFont="1" applyFill="1" applyBorder="1" applyAlignment="1">
      <alignment horizontal="center" vertical="center"/>
    </xf>
    <xf numFmtId="17" fontId="41" fillId="83" borderId="50" xfId="0" applyNumberFormat="1" applyFont="1" applyFill="1" applyBorder="1" applyAlignment="1">
      <alignment horizontal="center" vertical="center"/>
    </xf>
    <xf numFmtId="17" fontId="41" fillId="83" borderId="51" xfId="0" applyNumberFormat="1" applyFont="1" applyFill="1" applyBorder="1" applyAlignment="1">
      <alignment horizontal="center" vertical="center"/>
    </xf>
    <xf numFmtId="17" fontId="41" fillId="73" borderId="51" xfId="0" applyNumberFormat="1" applyFont="1" applyFill="1" applyBorder="1" applyAlignment="1">
      <alignment horizontal="center" vertical="center"/>
    </xf>
    <xf numFmtId="17" fontId="41" fillId="73" borderId="52" xfId="0" applyNumberFormat="1" applyFont="1" applyFill="1" applyBorder="1" applyAlignment="1">
      <alignment horizontal="center" vertical="center"/>
    </xf>
    <xf numFmtId="17" fontId="41" fillId="74" borderId="75" xfId="0" applyNumberFormat="1" applyFont="1" applyFill="1" applyBorder="1" applyAlignment="1">
      <alignment horizontal="center" vertical="center" wrapText="1"/>
    </xf>
    <xf numFmtId="17" fontId="41" fillId="75" borderId="51" xfId="0" applyNumberFormat="1" applyFont="1" applyFill="1" applyBorder="1" applyAlignment="1">
      <alignment horizontal="center" vertical="center"/>
    </xf>
    <xf numFmtId="17" fontId="41" fillId="75" borderId="52" xfId="0" applyNumberFormat="1" applyFont="1" applyFill="1" applyBorder="1" applyAlignment="1">
      <alignment horizontal="center" vertical="center"/>
    </xf>
    <xf numFmtId="17" fontId="41" fillId="76" borderId="50" xfId="0" applyNumberFormat="1" applyFont="1" applyFill="1" applyBorder="1" applyAlignment="1">
      <alignment horizontal="center" vertical="center" wrapText="1"/>
    </xf>
    <xf numFmtId="17" fontId="41" fillId="77" borderId="51" xfId="0" applyNumberFormat="1" applyFont="1" applyFill="1" applyBorder="1" applyAlignment="1">
      <alignment horizontal="center" vertical="center"/>
    </xf>
    <xf numFmtId="17" fontId="41" fillId="77" borderId="52" xfId="0" applyNumberFormat="1" applyFont="1" applyFill="1" applyBorder="1" applyAlignment="1">
      <alignment horizontal="center" vertical="center"/>
    </xf>
    <xf numFmtId="17" fontId="41" fillId="31" borderId="50" xfId="0" applyNumberFormat="1" applyFont="1" applyFill="1" applyBorder="1" applyAlignment="1">
      <alignment horizontal="center" vertical="center" wrapText="1"/>
    </xf>
    <xf numFmtId="17" fontId="41" fillId="87" borderId="51" xfId="0" applyNumberFormat="1" applyFont="1" applyFill="1" applyBorder="1" applyAlignment="1">
      <alignment horizontal="center" vertical="center"/>
    </xf>
    <xf numFmtId="17" fontId="41" fillId="87" borderId="52" xfId="0" applyNumberFormat="1" applyFont="1" applyFill="1" applyBorder="1" applyAlignment="1">
      <alignment horizontal="center" vertical="center"/>
    </xf>
    <xf numFmtId="17" fontId="42" fillId="88" borderId="50" xfId="0" applyNumberFormat="1" applyFont="1" applyFill="1" applyBorder="1" applyAlignment="1">
      <alignment horizontal="center" vertical="center" wrapText="1"/>
    </xf>
    <xf numFmtId="17" fontId="37" fillId="72" borderId="51" xfId="0" applyNumberFormat="1" applyFont="1" applyFill="1" applyBorder="1" applyAlignment="1">
      <alignment horizontal="center" vertical="center"/>
    </xf>
    <xf numFmtId="17" fontId="37" fillId="52" borderId="50" xfId="0" applyNumberFormat="1" applyFont="1" applyFill="1" applyBorder="1" applyAlignment="1">
      <alignment horizontal="center" vertical="center" wrapText="1"/>
    </xf>
    <xf numFmtId="40" fontId="4" fillId="40" borderId="31" xfId="0" applyNumberFormat="1" applyFont="1" applyFill="1" applyBorder="1" applyAlignment="1">
      <alignment vertical="center"/>
    </xf>
    <xf numFmtId="40" fontId="4" fillId="40" borderId="47" xfId="0" applyNumberFormat="1" applyFont="1" applyFill="1" applyBorder="1" applyAlignment="1">
      <alignment vertical="center"/>
    </xf>
    <xf numFmtId="40" fontId="4" fillId="9" borderId="31" xfId="0" applyNumberFormat="1" applyFont="1" applyFill="1" applyBorder="1" applyAlignment="1">
      <alignment vertical="center"/>
    </xf>
    <xf numFmtId="40" fontId="4" fillId="9" borderId="21" xfId="0" applyNumberFormat="1" applyFont="1" applyFill="1" applyBorder="1" applyAlignment="1">
      <alignment vertical="center"/>
    </xf>
    <xf numFmtId="4" fontId="4" fillId="9" borderId="47" xfId="0" applyNumberFormat="1" applyFont="1" applyFill="1" applyBorder="1" applyAlignment="1">
      <alignment horizontal="right" vertical="center" indent="1"/>
    </xf>
    <xf numFmtId="40" fontId="4" fillId="40" borderId="26" xfId="0" applyNumberFormat="1" applyFont="1" applyFill="1" applyBorder="1" applyAlignment="1">
      <alignment vertical="center"/>
    </xf>
    <xf numFmtId="40" fontId="4" fillId="40" borderId="72" xfId="0" applyNumberFormat="1" applyFont="1" applyFill="1" applyBorder="1" applyAlignment="1">
      <alignment vertical="center"/>
    </xf>
    <xf numFmtId="40" fontId="4" fillId="19" borderId="31" xfId="0" applyNumberFormat="1" applyFont="1" applyFill="1" applyBorder="1" applyAlignment="1">
      <alignment vertical="center"/>
    </xf>
    <xf numFmtId="40" fontId="4" fillId="19" borderId="21" xfId="0" applyNumberFormat="1" applyFont="1" applyFill="1" applyBorder="1" applyAlignment="1">
      <alignment vertical="center"/>
    </xf>
    <xf numFmtId="4" fontId="4" fillId="19" borderId="47" xfId="0" applyNumberFormat="1" applyFont="1" applyFill="1" applyBorder="1" applyAlignment="1">
      <alignment horizontal="right" vertical="center" indent="1"/>
    </xf>
    <xf numFmtId="40" fontId="4" fillId="43" borderId="31" xfId="0" applyNumberFormat="1" applyFont="1" applyFill="1" applyBorder="1" applyAlignment="1">
      <alignment vertical="center"/>
    </xf>
    <xf numFmtId="40" fontId="4" fillId="43" borderId="21" xfId="0" applyNumberFormat="1" applyFont="1" applyFill="1" applyBorder="1" applyAlignment="1">
      <alignment vertical="center"/>
    </xf>
    <xf numFmtId="4" fontId="4" fillId="43" borderId="47" xfId="0" applyNumberFormat="1" applyFont="1" applyFill="1" applyBorder="1" applyAlignment="1">
      <alignment horizontal="right" vertical="center" indent="1"/>
    </xf>
    <xf numFmtId="40" fontId="4" fillId="89" borderId="31" xfId="0" applyNumberFormat="1" applyFont="1" applyFill="1" applyBorder="1" applyAlignment="1">
      <alignment vertical="center"/>
    </xf>
    <xf numFmtId="40" fontId="4" fillId="89" borderId="21" xfId="0" applyNumberFormat="1" applyFont="1" applyFill="1" applyBorder="1" applyAlignment="1">
      <alignment vertical="center"/>
    </xf>
    <xf numFmtId="40" fontId="4" fillId="40" borderId="21" xfId="0" applyNumberFormat="1" applyFont="1" applyFill="1" applyBorder="1" applyAlignment="1">
      <alignment vertical="center"/>
    </xf>
    <xf numFmtId="0" fontId="23" fillId="4" borderId="0" xfId="0" applyFont="1" applyFill="1" applyAlignment="1">
      <alignment horizontal="left" vertical="center" wrapText="1"/>
    </xf>
    <xf numFmtId="0" fontId="27" fillId="4" borderId="1" xfId="0" applyFont="1" applyFill="1" applyBorder="1" applyAlignment="1">
      <alignment vertical="center"/>
    </xf>
    <xf numFmtId="40" fontId="4" fillId="47" borderId="28" xfId="0" applyNumberFormat="1" applyFont="1" applyFill="1" applyBorder="1" applyAlignment="1">
      <alignment vertical="center"/>
    </xf>
    <xf numFmtId="40" fontId="4" fillId="68" borderId="28" xfId="0" applyNumberFormat="1" applyFont="1" applyFill="1" applyBorder="1" applyAlignment="1">
      <alignment vertical="center"/>
    </xf>
    <xf numFmtId="40" fontId="4" fillId="47" borderId="28" xfId="0" applyNumberFormat="1" applyFont="1" applyFill="1" applyBorder="1" applyAlignment="1">
      <alignment horizontal="right" vertical="center"/>
    </xf>
    <xf numFmtId="40" fontId="4" fillId="58" borderId="28" xfId="0" applyNumberFormat="1" applyFont="1" applyFill="1" applyBorder="1" applyAlignment="1">
      <alignment vertical="center"/>
    </xf>
    <xf numFmtId="40" fontId="4" fillId="63" borderId="28" xfId="0" applyNumberFormat="1" applyFont="1" applyFill="1" applyBorder="1" applyAlignment="1">
      <alignment vertical="center"/>
    </xf>
    <xf numFmtId="40" fontId="4" fillId="91" borderId="28" xfId="0" applyNumberFormat="1" applyFont="1" applyFill="1" applyBorder="1" applyAlignment="1">
      <alignment vertical="center"/>
    </xf>
    <xf numFmtId="40" fontId="4" fillId="45" borderId="28" xfId="0" applyNumberFormat="1" applyFont="1" applyFill="1" applyBorder="1" applyAlignment="1">
      <alignment vertical="center"/>
    </xf>
    <xf numFmtId="40" fontId="4" fillId="97" borderId="28" xfId="0" applyNumberFormat="1" applyFont="1" applyFill="1" applyBorder="1" applyAlignment="1">
      <alignment vertical="center"/>
    </xf>
    <xf numFmtId="40" fontId="4" fillId="101" borderId="28" xfId="0" applyNumberFormat="1" applyFont="1" applyFill="1" applyBorder="1" applyAlignment="1">
      <alignment vertical="center"/>
    </xf>
    <xf numFmtId="40" fontId="4" fillId="97" borderId="28" xfId="0" applyNumberFormat="1" applyFont="1" applyFill="1" applyBorder="1" applyAlignment="1">
      <alignment horizontal="right" vertical="center"/>
    </xf>
    <xf numFmtId="40" fontId="4" fillId="105" borderId="28" xfId="0" applyNumberFormat="1" applyFont="1" applyFill="1" applyBorder="1" applyAlignment="1">
      <alignment vertical="center"/>
    </xf>
    <xf numFmtId="40" fontId="4" fillId="111" borderId="28" xfId="0" applyNumberFormat="1" applyFont="1" applyFill="1" applyBorder="1" applyAlignment="1">
      <alignment vertical="center"/>
    </xf>
    <xf numFmtId="40" fontId="4" fillId="117" borderId="28" xfId="0" applyNumberFormat="1" applyFont="1" applyFill="1" applyBorder="1" applyAlignment="1">
      <alignment vertical="center"/>
    </xf>
    <xf numFmtId="40" fontId="4" fillId="113" borderId="28" xfId="0" applyNumberFormat="1" applyFont="1" applyFill="1" applyBorder="1" applyAlignment="1">
      <alignment vertical="center"/>
    </xf>
    <xf numFmtId="40" fontId="4" fillId="98" borderId="28" xfId="0" applyNumberFormat="1" applyFont="1" applyFill="1" applyBorder="1" applyAlignment="1">
      <alignment vertical="center"/>
    </xf>
    <xf numFmtId="40" fontId="4" fillId="103" borderId="28" xfId="0" applyNumberFormat="1" applyFont="1" applyFill="1" applyBorder="1" applyAlignment="1">
      <alignment vertical="center"/>
    </xf>
    <xf numFmtId="40" fontId="4" fillId="98" borderId="28" xfId="0" applyNumberFormat="1" applyFont="1" applyFill="1" applyBorder="1" applyAlignment="1">
      <alignment horizontal="right" vertical="center"/>
    </xf>
    <xf numFmtId="40" fontId="4" fillId="106" borderId="28" xfId="0" applyNumberFormat="1" applyFont="1" applyFill="1" applyBorder="1" applyAlignment="1">
      <alignment vertical="center"/>
    </xf>
    <xf numFmtId="40" fontId="4" fillId="110" borderId="28" xfId="0" applyNumberFormat="1" applyFont="1" applyFill="1" applyBorder="1" applyAlignment="1">
      <alignment vertical="center"/>
    </xf>
    <xf numFmtId="40" fontId="4" fillId="118" borderId="28" xfId="0" applyNumberFormat="1" applyFont="1" applyFill="1" applyBorder="1" applyAlignment="1">
      <alignment vertical="center"/>
    </xf>
    <xf numFmtId="40" fontId="4" fillId="115" borderId="28" xfId="0" applyNumberFormat="1" applyFont="1" applyFill="1" applyBorder="1" applyAlignment="1">
      <alignment vertical="center"/>
    </xf>
    <xf numFmtId="40" fontId="4" fillId="99" borderId="28" xfId="0" applyNumberFormat="1" applyFont="1" applyFill="1" applyBorder="1" applyAlignment="1">
      <alignment vertical="center"/>
    </xf>
    <xf numFmtId="40" fontId="4" fillId="102" borderId="28" xfId="0" applyNumberFormat="1" applyFont="1" applyFill="1" applyBorder="1" applyAlignment="1">
      <alignment vertical="center"/>
    </xf>
    <xf numFmtId="40" fontId="4" fillId="99" borderId="28" xfId="0" applyNumberFormat="1" applyFont="1" applyFill="1" applyBorder="1" applyAlignment="1">
      <alignment horizontal="right" vertical="center"/>
    </xf>
    <xf numFmtId="40" fontId="4" fillId="107" borderId="28" xfId="0" applyNumberFormat="1" applyFont="1" applyFill="1" applyBorder="1" applyAlignment="1">
      <alignment vertical="center"/>
    </xf>
    <xf numFmtId="40" fontId="4" fillId="109" borderId="28" xfId="0" applyNumberFormat="1" applyFont="1" applyFill="1" applyBorder="1" applyAlignment="1">
      <alignment vertical="center"/>
    </xf>
    <xf numFmtId="40" fontId="4" fillId="119" borderId="28" xfId="0" applyNumberFormat="1" applyFont="1" applyFill="1" applyBorder="1" applyAlignment="1">
      <alignment vertical="center"/>
    </xf>
    <xf numFmtId="40" fontId="4" fillId="114" borderId="28" xfId="0" applyNumberFormat="1" applyFont="1" applyFill="1" applyBorder="1" applyAlignment="1">
      <alignment vertical="center"/>
    </xf>
    <xf numFmtId="40" fontId="6" fillId="49" borderId="28" xfId="0" applyNumberFormat="1" applyFont="1" applyFill="1" applyBorder="1"/>
    <xf numFmtId="40" fontId="6" fillId="70" borderId="28" xfId="0" applyNumberFormat="1" applyFont="1" applyFill="1" applyBorder="1"/>
    <xf numFmtId="4" fontId="6" fillId="70" borderId="28" xfId="0" applyNumberFormat="1" applyFont="1" applyFill="1" applyBorder="1" applyAlignment="1">
      <alignment horizontal="right" indent="1"/>
    </xf>
    <xf numFmtId="40" fontId="6" fillId="60" borderId="28" xfId="0" applyNumberFormat="1" applyFont="1" applyFill="1" applyBorder="1"/>
    <xf numFmtId="4" fontId="6" fillId="60" borderId="28" xfId="0" applyNumberFormat="1" applyFont="1" applyFill="1" applyBorder="1" applyAlignment="1">
      <alignment horizontal="right" indent="1"/>
    </xf>
    <xf numFmtId="40" fontId="6" fillId="39" borderId="28" xfId="0" applyNumberFormat="1" applyFont="1" applyFill="1" applyBorder="1"/>
    <xf numFmtId="40" fontId="6" fillId="65" borderId="28" xfId="0" applyNumberFormat="1" applyFont="1" applyFill="1" applyBorder="1"/>
    <xf numFmtId="40" fontId="6" fillId="93" borderId="28" xfId="0" applyNumberFormat="1" applyFont="1" applyFill="1" applyBorder="1"/>
    <xf numFmtId="4" fontId="6" fillId="93" borderId="28" xfId="0" applyNumberFormat="1" applyFont="1" applyFill="1" applyBorder="1" applyAlignment="1">
      <alignment horizontal="right" indent="1"/>
    </xf>
    <xf numFmtId="40" fontId="6" fillId="54" borderId="28" xfId="0" applyNumberFormat="1" applyFont="1" applyFill="1" applyBorder="1"/>
    <xf numFmtId="4" fontId="6" fillId="54" borderId="28" xfId="0" applyNumberFormat="1" applyFont="1" applyFill="1" applyBorder="1" applyAlignment="1">
      <alignment horizontal="right" indent="1"/>
    </xf>
    <xf numFmtId="40" fontId="6" fillId="49" borderId="86" xfId="0" applyNumberFormat="1" applyFont="1" applyFill="1" applyBorder="1"/>
    <xf numFmtId="40" fontId="6" fillId="49" borderId="69" xfId="0" applyNumberFormat="1" applyFont="1" applyFill="1" applyBorder="1"/>
    <xf numFmtId="40" fontId="6" fillId="60" borderId="86" xfId="0" applyNumberFormat="1" applyFont="1" applyFill="1" applyBorder="1"/>
    <xf numFmtId="40" fontId="6" fillId="39" borderId="86" xfId="0" applyNumberFormat="1" applyFont="1" applyFill="1" applyBorder="1"/>
    <xf numFmtId="40" fontId="6" fillId="65" borderId="86" xfId="0" applyNumberFormat="1" applyFont="1" applyFill="1" applyBorder="1"/>
    <xf numFmtId="40" fontId="6" fillId="54" borderId="86" xfId="0" applyNumberFormat="1" applyFont="1" applyFill="1" applyBorder="1"/>
    <xf numFmtId="4" fontId="6" fillId="65" borderId="69" xfId="0" applyNumberFormat="1" applyFont="1" applyFill="1" applyBorder="1" applyAlignment="1">
      <alignment horizontal="right" indent="1"/>
    </xf>
    <xf numFmtId="40" fontId="4" fillId="47" borderId="69" xfId="0" applyNumberFormat="1" applyFont="1" applyFill="1" applyBorder="1" applyAlignment="1">
      <alignment vertical="center"/>
    </xf>
    <xf numFmtId="40" fontId="4" fillId="97" borderId="69" xfId="0" applyNumberFormat="1" applyFont="1" applyFill="1" applyBorder="1" applyAlignment="1">
      <alignment vertical="center"/>
    </xf>
    <xf numFmtId="40" fontId="4" fillId="98" borderId="69" xfId="0" applyNumberFormat="1" applyFont="1" applyFill="1" applyBorder="1" applyAlignment="1">
      <alignment vertical="center"/>
    </xf>
    <xf numFmtId="40" fontId="4" fillId="99" borderId="69" xfId="0" applyNumberFormat="1" applyFont="1" applyFill="1" applyBorder="1" applyAlignment="1">
      <alignment vertical="center"/>
    </xf>
    <xf numFmtId="4" fontId="4" fillId="68" borderId="69" xfId="0" applyNumberFormat="1" applyFont="1" applyFill="1" applyBorder="1" applyAlignment="1">
      <alignment horizontal="right" vertical="center" indent="1"/>
    </xf>
    <xf numFmtId="4" fontId="4" fillId="101" borderId="69" xfId="0" applyNumberFormat="1" applyFont="1" applyFill="1" applyBorder="1" applyAlignment="1">
      <alignment horizontal="right" vertical="center" indent="1"/>
    </xf>
    <xf numFmtId="4" fontId="4" fillId="103" borderId="69" xfId="0" applyNumberFormat="1" applyFont="1" applyFill="1" applyBorder="1" applyAlignment="1">
      <alignment horizontal="right" vertical="center" indent="1"/>
    </xf>
    <xf numFmtId="4" fontId="4" fillId="102" borderId="69" xfId="0" applyNumberFormat="1" applyFont="1" applyFill="1" applyBorder="1" applyAlignment="1">
      <alignment horizontal="right" vertical="center" indent="1"/>
    </xf>
    <xf numFmtId="40" fontId="4" fillId="40" borderId="30" xfId="0" applyNumberFormat="1" applyFont="1" applyFill="1" applyBorder="1" applyAlignment="1">
      <alignment horizontal="right" vertical="center"/>
    </xf>
    <xf numFmtId="40" fontId="4" fillId="40" borderId="10" xfId="0" applyNumberFormat="1" applyFont="1" applyFill="1" applyBorder="1" applyAlignment="1">
      <alignment horizontal="right" vertical="center"/>
    </xf>
    <xf numFmtId="40" fontId="4" fillId="40" borderId="31" xfId="0" applyNumberFormat="1" applyFont="1" applyFill="1" applyBorder="1" applyAlignment="1">
      <alignment horizontal="right" vertical="center"/>
    </xf>
    <xf numFmtId="4" fontId="4" fillId="58" borderId="69" xfId="0" applyNumberFormat="1" applyFont="1" applyFill="1" applyBorder="1" applyAlignment="1">
      <alignment horizontal="right" vertical="center" indent="1"/>
    </xf>
    <xf numFmtId="4" fontId="4" fillId="105" borderId="69" xfId="0" applyNumberFormat="1" applyFont="1" applyFill="1" applyBorder="1" applyAlignment="1">
      <alignment horizontal="right" vertical="center" indent="1"/>
    </xf>
    <xf numFmtId="4" fontId="4" fillId="106" borderId="69" xfId="0" applyNumberFormat="1" applyFont="1" applyFill="1" applyBorder="1" applyAlignment="1">
      <alignment horizontal="right" vertical="center" indent="1"/>
    </xf>
    <xf numFmtId="4" fontId="4" fillId="107" borderId="69" xfId="0" applyNumberFormat="1" applyFont="1" applyFill="1" applyBorder="1" applyAlignment="1">
      <alignment horizontal="right" vertical="center" indent="1"/>
    </xf>
    <xf numFmtId="4" fontId="4" fillId="63" borderId="69" xfId="0" applyNumberFormat="1" applyFont="1" applyFill="1" applyBorder="1" applyAlignment="1">
      <alignment horizontal="right" vertical="center" indent="1"/>
    </xf>
    <xf numFmtId="4" fontId="4" fillId="111" borderId="69" xfId="0" applyNumberFormat="1" applyFont="1" applyFill="1" applyBorder="1" applyAlignment="1">
      <alignment horizontal="right" vertical="center" indent="1"/>
    </xf>
    <xf numFmtId="4" fontId="4" fillId="110" borderId="69" xfId="0" applyNumberFormat="1" applyFont="1" applyFill="1" applyBorder="1" applyAlignment="1">
      <alignment horizontal="right" vertical="center" indent="1"/>
    </xf>
    <xf numFmtId="4" fontId="4" fillId="109" borderId="69" xfId="0" applyNumberFormat="1" applyFont="1" applyFill="1" applyBorder="1" applyAlignment="1">
      <alignment horizontal="right" vertical="center" indent="1"/>
    </xf>
    <xf numFmtId="4" fontId="4" fillId="91" borderId="69" xfId="0" applyNumberFormat="1" applyFont="1" applyFill="1" applyBorder="1" applyAlignment="1">
      <alignment horizontal="right" vertical="center" indent="1"/>
    </xf>
    <xf numFmtId="4" fontId="4" fillId="117" borderId="69" xfId="0" applyNumberFormat="1" applyFont="1" applyFill="1" applyBorder="1" applyAlignment="1">
      <alignment horizontal="right" vertical="center" indent="1"/>
    </xf>
    <xf numFmtId="4" fontId="4" fillId="118" borderId="69" xfId="0" applyNumberFormat="1" applyFont="1" applyFill="1" applyBorder="1" applyAlignment="1">
      <alignment horizontal="right" vertical="center" indent="1"/>
    </xf>
    <xf numFmtId="4" fontId="4" fillId="119" borderId="69" xfId="0" applyNumberFormat="1" applyFont="1" applyFill="1" applyBorder="1" applyAlignment="1">
      <alignment horizontal="right" vertical="center" indent="1"/>
    </xf>
    <xf numFmtId="165" fontId="4" fillId="96" borderId="85" xfId="0" applyNumberFormat="1" applyFont="1" applyFill="1" applyBorder="1" applyAlignment="1">
      <alignment vertical="center"/>
    </xf>
    <xf numFmtId="165" fontId="4" fillId="96" borderId="68" xfId="0" applyNumberFormat="1" applyFont="1" applyFill="1" applyBorder="1" applyAlignment="1">
      <alignment vertical="center"/>
    </xf>
    <xf numFmtId="165" fontId="3" fillId="100" borderId="85" xfId="0" applyNumberFormat="1" applyFont="1" applyFill="1" applyBorder="1" applyAlignment="1">
      <alignment vertical="center"/>
    </xf>
    <xf numFmtId="165" fontId="3" fillId="100" borderId="68" xfId="0" applyNumberFormat="1" applyFont="1" applyFill="1" applyBorder="1" applyAlignment="1">
      <alignment vertical="center"/>
    </xf>
    <xf numFmtId="165" fontId="4" fillId="104" borderId="85" xfId="0" applyNumberFormat="1" applyFont="1" applyFill="1" applyBorder="1" applyAlignment="1">
      <alignment vertical="center"/>
    </xf>
    <xf numFmtId="40" fontId="4" fillId="104" borderId="68" xfId="0" applyNumberFormat="1" applyFont="1" applyFill="1" applyBorder="1" applyAlignment="1">
      <alignment vertical="center"/>
    </xf>
    <xf numFmtId="165" fontId="4" fillId="108" borderId="85" xfId="0" applyNumberFormat="1" applyFont="1" applyFill="1" applyBorder="1" applyAlignment="1">
      <alignment vertical="center"/>
    </xf>
    <xf numFmtId="165" fontId="4" fillId="108" borderId="68" xfId="0" applyNumberFormat="1" applyFont="1" applyFill="1" applyBorder="1" applyAlignment="1">
      <alignment vertical="center"/>
    </xf>
    <xf numFmtId="4" fontId="4" fillId="116" borderId="85" xfId="0" applyNumberFormat="1" applyFont="1" applyFill="1" applyBorder="1" applyAlignment="1">
      <alignment vertical="center"/>
    </xf>
    <xf numFmtId="0" fontId="4" fillId="112" borderId="85" xfId="0" applyFont="1" applyFill="1" applyBorder="1" applyAlignment="1">
      <alignment vertical="center"/>
    </xf>
    <xf numFmtId="17" fontId="37" fillId="79" borderId="87" xfId="0" applyNumberFormat="1" applyFont="1" applyFill="1" applyBorder="1" applyAlignment="1">
      <alignment horizontal="left" vertical="center" indent="2"/>
    </xf>
    <xf numFmtId="17" fontId="37" fillId="79" borderId="73" xfId="0" applyNumberFormat="1" applyFont="1" applyFill="1" applyBorder="1" applyAlignment="1">
      <alignment horizontal="center" vertical="center"/>
    </xf>
    <xf numFmtId="17" fontId="37" fillId="80" borderId="74" xfId="0" applyNumberFormat="1" applyFont="1" applyFill="1" applyBorder="1" applyAlignment="1">
      <alignment horizontal="center" vertical="center" wrapText="1"/>
    </xf>
    <xf numFmtId="40" fontId="4" fillId="11" borderId="28" xfId="0" applyNumberFormat="1" applyFont="1" applyFill="1" applyBorder="1" applyAlignment="1">
      <alignment vertical="center"/>
    </xf>
    <xf numFmtId="0" fontId="8" fillId="0" borderId="83" xfId="0" applyFont="1" applyBorder="1"/>
    <xf numFmtId="40" fontId="4" fillId="15" borderId="28" xfId="0" applyNumberFormat="1" applyFont="1" applyFill="1" applyBorder="1" applyAlignment="1">
      <alignment vertical="center"/>
    </xf>
    <xf numFmtId="40" fontId="4" fillId="16" borderId="28" xfId="0" applyNumberFormat="1" applyFont="1" applyFill="1" applyBorder="1" applyAlignment="1">
      <alignment vertical="center"/>
    </xf>
    <xf numFmtId="40" fontId="4" fillId="17" borderId="28" xfId="0" applyNumberFormat="1" applyFont="1" applyFill="1" applyBorder="1" applyAlignment="1">
      <alignment vertical="center"/>
    </xf>
    <xf numFmtId="0" fontId="41" fillId="11" borderId="46" xfId="0" applyFont="1" applyFill="1" applyBorder="1" applyAlignment="1">
      <alignment horizontal="left" vertical="center" indent="2"/>
    </xf>
    <xf numFmtId="0" fontId="41" fillId="15" borderId="46" xfId="0" applyFont="1" applyFill="1" applyBorder="1" applyAlignment="1">
      <alignment horizontal="left" vertical="center" indent="2"/>
    </xf>
    <xf numFmtId="0" fontId="41" fillId="16" borderId="46" xfId="0" applyFont="1" applyFill="1" applyBorder="1" applyAlignment="1">
      <alignment horizontal="left" vertical="center" indent="2"/>
    </xf>
    <xf numFmtId="0" fontId="41" fillId="17" borderId="46" xfId="0" applyFont="1" applyFill="1" applyBorder="1" applyAlignment="1">
      <alignment horizontal="left" vertical="center" indent="2"/>
    </xf>
    <xf numFmtId="40" fontId="4" fillId="11" borderId="69" xfId="0" applyNumberFormat="1" applyFont="1" applyFill="1" applyBorder="1" applyAlignment="1">
      <alignment vertical="center"/>
    </xf>
    <xf numFmtId="40" fontId="4" fillId="15" borderId="69" xfId="0" applyNumberFormat="1" applyFont="1" applyFill="1" applyBorder="1" applyAlignment="1">
      <alignment vertical="center"/>
    </xf>
    <xf numFmtId="40" fontId="4" fillId="16" borderId="69" xfId="0" applyNumberFormat="1" applyFont="1" applyFill="1" applyBorder="1" applyAlignment="1">
      <alignment vertical="center"/>
    </xf>
    <xf numFmtId="40" fontId="4" fillId="17" borderId="69" xfId="0" applyNumberFormat="1" applyFont="1" applyFill="1" applyBorder="1" applyAlignment="1">
      <alignment vertical="center"/>
    </xf>
    <xf numFmtId="40" fontId="4" fillId="11" borderId="86" xfId="0" applyNumberFormat="1" applyFont="1" applyFill="1" applyBorder="1" applyAlignment="1">
      <alignment vertical="center"/>
    </xf>
    <xf numFmtId="40" fontId="4" fillId="15" borderId="86" xfId="0" applyNumberFormat="1" applyFont="1" applyFill="1" applyBorder="1" applyAlignment="1">
      <alignment vertical="center"/>
    </xf>
    <xf numFmtId="40" fontId="4" fillId="16" borderId="86" xfId="0" applyNumberFormat="1" applyFont="1" applyFill="1" applyBorder="1" applyAlignment="1">
      <alignment vertical="center"/>
    </xf>
    <xf numFmtId="40" fontId="4" fillId="17" borderId="86" xfId="0" applyNumberFormat="1" applyFont="1" applyFill="1" applyBorder="1" applyAlignment="1">
      <alignment vertical="center"/>
    </xf>
    <xf numFmtId="0" fontId="8" fillId="0" borderId="26" xfId="0" applyFont="1" applyBorder="1" applyAlignment="1">
      <alignment horizontal="center" vertical="center"/>
    </xf>
    <xf numFmtId="0" fontId="4" fillId="0" borderId="26" xfId="0" applyFont="1" applyBorder="1" applyAlignment="1">
      <alignment horizontal="center" vertical="center"/>
    </xf>
    <xf numFmtId="165" fontId="8" fillId="67" borderId="3" xfId="0" applyNumberFormat="1" applyFont="1" applyFill="1" applyBorder="1"/>
    <xf numFmtId="165" fontId="8" fillId="57" borderId="3" xfId="0" applyNumberFormat="1" applyFont="1" applyFill="1" applyBorder="1"/>
    <xf numFmtId="165" fontId="8" fillId="62" borderId="3" xfId="0" applyNumberFormat="1" applyFont="1" applyFill="1" applyBorder="1"/>
    <xf numFmtId="165" fontId="8" fillId="90" borderId="3" xfId="0" applyNumberFormat="1" applyFont="1" applyFill="1" applyBorder="1"/>
    <xf numFmtId="0" fontId="6" fillId="56" borderId="3" xfId="0" applyFont="1" applyFill="1" applyBorder="1"/>
    <xf numFmtId="165" fontId="6" fillId="46" borderId="9" xfId="0" applyNumberFormat="1" applyFont="1" applyFill="1" applyBorder="1"/>
    <xf numFmtId="165" fontId="8" fillId="67" borderId="40" xfId="0" applyNumberFormat="1" applyFont="1" applyFill="1" applyBorder="1"/>
    <xf numFmtId="165" fontId="8" fillId="67" borderId="9" xfId="0" applyNumberFormat="1" applyFont="1" applyFill="1" applyBorder="1"/>
    <xf numFmtId="165" fontId="6" fillId="46" borderId="40" xfId="0" applyNumberFormat="1" applyFont="1" applyFill="1" applyBorder="1"/>
    <xf numFmtId="165" fontId="6" fillId="46" borderId="10" xfId="0" applyNumberFormat="1" applyFont="1" applyFill="1" applyBorder="1"/>
    <xf numFmtId="165" fontId="6" fillId="46" borderId="46" xfId="0" applyNumberFormat="1" applyFont="1" applyFill="1" applyBorder="1"/>
    <xf numFmtId="165" fontId="8" fillId="57" borderId="40" xfId="0" applyNumberFormat="1" applyFont="1" applyFill="1" applyBorder="1"/>
    <xf numFmtId="165" fontId="8" fillId="57" borderId="9" xfId="0" applyNumberFormat="1" applyFont="1" applyFill="1" applyBorder="1"/>
    <xf numFmtId="165" fontId="8" fillId="62" borderId="10" xfId="0" applyNumberFormat="1" applyFont="1" applyFill="1" applyBorder="1"/>
    <xf numFmtId="165" fontId="8" fillId="62" borderId="46" xfId="0" applyNumberFormat="1" applyFont="1" applyFill="1" applyBorder="1"/>
    <xf numFmtId="165" fontId="8" fillId="90" borderId="40" xfId="0" applyNumberFormat="1" applyFont="1" applyFill="1" applyBorder="1"/>
    <xf numFmtId="165" fontId="6" fillId="56" borderId="10" xfId="0" applyNumberFormat="1" applyFont="1" applyFill="1" applyBorder="1"/>
    <xf numFmtId="165" fontId="8" fillId="90" borderId="46" xfId="0" applyNumberFormat="1" applyFont="1" applyFill="1" applyBorder="1"/>
    <xf numFmtId="17" fontId="41" fillId="84" borderId="40" xfId="0" applyNumberFormat="1" applyFont="1" applyFill="1" applyBorder="1" applyAlignment="1">
      <alignment horizontal="center" vertical="center"/>
    </xf>
    <xf numFmtId="17" fontId="41" fillId="29" borderId="9" xfId="0" applyNumberFormat="1" applyFont="1" applyFill="1" applyBorder="1" applyAlignment="1">
      <alignment horizontal="center" vertical="center" wrapText="1"/>
    </xf>
    <xf numFmtId="17" fontId="41" fillId="8" borderId="9" xfId="0" applyNumberFormat="1" applyFont="1" applyFill="1" applyBorder="1" applyAlignment="1">
      <alignment horizontal="center" vertical="center" wrapText="1"/>
    </xf>
    <xf numFmtId="0" fontId="38" fillId="25" borderId="49" xfId="0" applyFont="1" applyFill="1" applyBorder="1" applyAlignment="1">
      <alignment horizontal="center" vertical="center" wrapText="1"/>
    </xf>
    <xf numFmtId="0" fontId="38" fillId="25" borderId="19" xfId="0" applyFont="1" applyFill="1" applyBorder="1" applyAlignment="1">
      <alignment horizontal="center" vertical="center" wrapText="1"/>
    </xf>
    <xf numFmtId="0" fontId="38" fillId="0" borderId="85" xfId="0" applyFont="1" applyBorder="1" applyAlignment="1">
      <alignment horizontal="center" vertical="center"/>
    </xf>
    <xf numFmtId="0" fontId="9" fillId="0" borderId="2" xfId="0" applyFont="1" applyBorder="1" applyAlignment="1">
      <alignment vertical="center"/>
    </xf>
    <xf numFmtId="17" fontId="41" fillId="73" borderId="32" xfId="0" applyNumberFormat="1" applyFont="1" applyFill="1" applyBorder="1" applyAlignment="1">
      <alignment horizontal="center" vertical="center"/>
    </xf>
    <xf numFmtId="17" fontId="41" fillId="81" borderId="32" xfId="0" applyNumberFormat="1" applyFont="1" applyFill="1" applyBorder="1" applyAlignment="1">
      <alignment horizontal="center" vertical="center"/>
    </xf>
    <xf numFmtId="4" fontId="4" fillId="40" borderId="22" xfId="0" applyNumberFormat="1" applyFont="1" applyFill="1" applyBorder="1" applyAlignment="1">
      <alignment horizontal="center" vertical="center"/>
    </xf>
    <xf numFmtId="4" fontId="4" fillId="19" borderId="21" xfId="0" applyNumberFormat="1" applyFont="1" applyFill="1" applyBorder="1" applyAlignment="1">
      <alignment horizontal="center" vertical="center"/>
    </xf>
    <xf numFmtId="4" fontId="4" fillId="43" borderId="21" xfId="0" applyNumberFormat="1" applyFont="1" applyFill="1" applyBorder="1" applyAlignment="1">
      <alignment horizontal="center" vertical="center"/>
    </xf>
    <xf numFmtId="4" fontId="4" fillId="40" borderId="21" xfId="0" applyNumberFormat="1" applyFont="1" applyFill="1" applyBorder="1" applyAlignment="1">
      <alignment horizontal="center" vertical="center"/>
    </xf>
    <xf numFmtId="17" fontId="41" fillId="120" borderId="36" xfId="0" applyNumberFormat="1" applyFont="1" applyFill="1" applyBorder="1" applyAlignment="1">
      <alignment horizontal="center" vertical="center"/>
    </xf>
    <xf numFmtId="4" fontId="4" fillId="40" borderId="10" xfId="0" applyNumberFormat="1" applyFont="1" applyFill="1" applyBorder="1" applyAlignment="1">
      <alignment horizontal="center" vertical="center"/>
    </xf>
    <xf numFmtId="4" fontId="4" fillId="40" borderId="31" xfId="0" applyNumberFormat="1" applyFont="1" applyFill="1" applyBorder="1" applyAlignment="1">
      <alignment horizontal="center" vertical="center"/>
    </xf>
    <xf numFmtId="0" fontId="41" fillId="78" borderId="56" xfId="0" applyFont="1" applyFill="1" applyBorder="1" applyAlignment="1">
      <alignment horizontal="left" vertical="center" indent="2"/>
    </xf>
    <xf numFmtId="0" fontId="4" fillId="40" borderId="89" xfId="1" applyFont="1" applyFill="1" applyBorder="1" applyAlignment="1">
      <alignment horizontal="left" vertical="center" indent="2"/>
    </xf>
    <xf numFmtId="0" fontId="4" fillId="40" borderId="57" xfId="1" applyFont="1" applyFill="1" applyBorder="1" applyAlignment="1">
      <alignment horizontal="left" vertical="center" indent="2"/>
    </xf>
    <xf numFmtId="0" fontId="4" fillId="40" borderId="90" xfId="1" applyFont="1" applyFill="1" applyBorder="1" applyAlignment="1">
      <alignment horizontal="left" vertical="center" indent="2"/>
    </xf>
    <xf numFmtId="17" fontId="41" fillId="120" borderId="50" xfId="0" applyNumberFormat="1" applyFont="1" applyFill="1" applyBorder="1" applyAlignment="1">
      <alignment horizontal="center" vertical="center"/>
    </xf>
    <xf numFmtId="4" fontId="4" fillId="40" borderId="46" xfId="0" applyNumberFormat="1" applyFont="1" applyFill="1" applyBorder="1" applyAlignment="1">
      <alignment horizontal="center" vertical="center"/>
    </xf>
    <xf numFmtId="4" fontId="4" fillId="40" borderId="47" xfId="0" applyNumberFormat="1" applyFont="1" applyFill="1" applyBorder="1" applyAlignment="1">
      <alignment horizontal="center" vertical="center"/>
    </xf>
    <xf numFmtId="17" fontId="41" fillId="120" borderId="67" xfId="0" applyNumberFormat="1" applyFont="1" applyFill="1" applyBorder="1" applyAlignment="1">
      <alignment horizontal="center" vertical="center"/>
    </xf>
    <xf numFmtId="17" fontId="41" fillId="73" borderId="36" xfId="0" applyNumberFormat="1" applyFont="1" applyFill="1" applyBorder="1" applyAlignment="1">
      <alignment horizontal="center" vertical="center"/>
    </xf>
    <xf numFmtId="4" fontId="4" fillId="9" borderId="10" xfId="0" applyNumberFormat="1" applyFont="1" applyFill="1" applyBorder="1" applyAlignment="1">
      <alignment horizontal="center" vertical="center"/>
    </xf>
    <xf numFmtId="4" fontId="4" fillId="9" borderId="31" xfId="0" applyNumberFormat="1" applyFont="1" applyFill="1" applyBorder="1" applyAlignment="1">
      <alignment horizontal="center" vertical="center"/>
    </xf>
    <xf numFmtId="4" fontId="4" fillId="9" borderId="46" xfId="0" applyNumberFormat="1" applyFont="1" applyFill="1" applyBorder="1" applyAlignment="1">
      <alignment horizontal="center" vertical="center"/>
    </xf>
    <xf numFmtId="4" fontId="4" fillId="9" borderId="47" xfId="0" applyNumberFormat="1" applyFont="1" applyFill="1" applyBorder="1" applyAlignment="1">
      <alignment horizontal="center" vertical="center"/>
    </xf>
    <xf numFmtId="17" fontId="41" fillId="76" borderId="67" xfId="0" applyNumberFormat="1" applyFont="1" applyFill="1" applyBorder="1" applyAlignment="1">
      <alignment horizontal="center" vertical="center" wrapText="1"/>
    </xf>
    <xf numFmtId="17" fontId="41" fillId="81" borderId="36" xfId="0" applyNumberFormat="1" applyFont="1" applyFill="1" applyBorder="1" applyAlignment="1">
      <alignment horizontal="center" vertical="center"/>
    </xf>
    <xf numFmtId="4" fontId="4" fillId="43" borderId="10" xfId="0" applyNumberFormat="1" applyFont="1" applyFill="1" applyBorder="1" applyAlignment="1">
      <alignment horizontal="center" vertical="center"/>
    </xf>
    <xf numFmtId="4" fontId="4" fillId="43" borderId="31" xfId="0" applyNumberFormat="1" applyFont="1" applyFill="1" applyBorder="1" applyAlignment="1">
      <alignment horizontal="center" vertical="center"/>
    </xf>
    <xf numFmtId="17" fontId="41" fillId="82" borderId="67" xfId="0" applyNumberFormat="1" applyFont="1" applyFill="1" applyBorder="1" applyAlignment="1">
      <alignment horizontal="center" vertical="center" wrapText="1"/>
    </xf>
    <xf numFmtId="4" fontId="4" fillId="43" borderId="46" xfId="0" applyNumberFormat="1" applyFont="1" applyFill="1" applyBorder="1" applyAlignment="1">
      <alignment horizontal="center" vertical="center"/>
    </xf>
    <xf numFmtId="4" fontId="4" fillId="43" borderId="47" xfId="0" applyNumberFormat="1" applyFont="1" applyFill="1" applyBorder="1" applyAlignment="1">
      <alignment horizontal="center" vertical="center"/>
    </xf>
    <xf numFmtId="4" fontId="4" fillId="40" borderId="30" xfId="0" applyNumberFormat="1" applyFont="1" applyFill="1" applyBorder="1" applyAlignment="1">
      <alignment horizontal="center" vertical="center"/>
    </xf>
    <xf numFmtId="4" fontId="4" fillId="40" borderId="12" xfId="0" applyNumberFormat="1" applyFont="1" applyFill="1" applyBorder="1" applyAlignment="1">
      <alignment horizontal="center" vertical="center"/>
    </xf>
    <xf numFmtId="4" fontId="4" fillId="40" borderId="59" xfId="0" applyNumberFormat="1" applyFont="1" applyFill="1" applyBorder="1" applyAlignment="1">
      <alignment horizontal="center" vertical="center"/>
    </xf>
    <xf numFmtId="0" fontId="17" fillId="40" borderId="1" xfId="0" applyFont="1" applyFill="1" applyBorder="1"/>
    <xf numFmtId="0" fontId="17" fillId="121" borderId="1" xfId="0" applyFont="1" applyFill="1" applyBorder="1"/>
    <xf numFmtId="0" fontId="17" fillId="121" borderId="1" xfId="0" applyFont="1" applyFill="1" applyBorder="1" applyAlignment="1">
      <alignment vertical="center" wrapText="1"/>
    </xf>
    <xf numFmtId="0" fontId="19" fillId="40" borderId="1" xfId="1" applyFont="1" applyFill="1" applyBorder="1"/>
    <xf numFmtId="0" fontId="18" fillId="40" borderId="1" xfId="0" applyFont="1" applyFill="1" applyBorder="1"/>
    <xf numFmtId="0" fontId="17" fillId="121" borderId="96" xfId="0" applyFont="1" applyFill="1" applyBorder="1"/>
    <xf numFmtId="0" fontId="17" fillId="40" borderId="97" xfId="0" applyFont="1" applyFill="1" applyBorder="1"/>
    <xf numFmtId="0" fontId="17" fillId="121" borderId="97" xfId="0" applyFont="1" applyFill="1" applyBorder="1" applyAlignment="1">
      <alignment vertical="center" wrapText="1"/>
    </xf>
    <xf numFmtId="0" fontId="18" fillId="40" borderId="96" xfId="0" applyFont="1" applyFill="1" applyBorder="1"/>
    <xf numFmtId="0" fontId="18" fillId="40" borderId="97" xfId="0" applyFont="1" applyFill="1" applyBorder="1"/>
    <xf numFmtId="0" fontId="18" fillId="40" borderId="98" xfId="0" applyFont="1" applyFill="1" applyBorder="1"/>
    <xf numFmtId="0" fontId="18" fillId="40" borderId="99" xfId="0" applyFont="1" applyFill="1" applyBorder="1"/>
    <xf numFmtId="0" fontId="18" fillId="40" borderId="100" xfId="0" applyFont="1" applyFill="1" applyBorder="1"/>
    <xf numFmtId="17" fontId="52" fillId="42" borderId="103" xfId="0" applyNumberFormat="1" applyFont="1" applyFill="1" applyBorder="1" applyAlignment="1">
      <alignment horizontal="left" vertical="center" indent="1"/>
    </xf>
    <xf numFmtId="44" fontId="4" fillId="40" borderId="40" xfId="0" applyNumberFormat="1" applyFont="1" applyFill="1" applyBorder="1" applyAlignment="1">
      <alignment vertical="center"/>
    </xf>
    <xf numFmtId="44" fontId="4" fillId="40" borderId="46" xfId="0" applyNumberFormat="1" applyFont="1" applyFill="1" applyBorder="1" applyAlignment="1">
      <alignment vertical="center"/>
    </xf>
    <xf numFmtId="0" fontId="4" fillId="0" borderId="1" xfId="0" applyFont="1" applyBorder="1" applyAlignment="1">
      <alignment vertical="center"/>
    </xf>
    <xf numFmtId="0" fontId="41" fillId="14" borderId="1" xfId="0" applyFont="1" applyFill="1" applyBorder="1" applyAlignment="1">
      <alignment horizontal="left" vertical="center" indent="2"/>
    </xf>
    <xf numFmtId="165" fontId="4" fillId="14" borderId="1" xfId="0" applyNumberFormat="1" applyFont="1" applyFill="1" applyBorder="1" applyAlignment="1">
      <alignment vertical="center"/>
    </xf>
    <xf numFmtId="165" fontId="3" fillId="100" borderId="1" xfId="0" applyNumberFormat="1" applyFont="1" applyFill="1" applyBorder="1" applyAlignment="1">
      <alignment vertical="center"/>
    </xf>
    <xf numFmtId="165" fontId="4" fillId="104" borderId="1" xfId="0" applyNumberFormat="1" applyFont="1" applyFill="1" applyBorder="1" applyAlignment="1">
      <alignment vertical="center"/>
    </xf>
    <xf numFmtId="40" fontId="4" fillId="104" borderId="1" xfId="0" applyNumberFormat="1" applyFont="1" applyFill="1" applyBorder="1" applyAlignment="1">
      <alignment vertical="center"/>
    </xf>
    <xf numFmtId="165" fontId="4" fillId="108" borderId="1" xfId="0" applyNumberFormat="1" applyFont="1" applyFill="1" applyBorder="1" applyAlignment="1">
      <alignment vertical="center"/>
    </xf>
    <xf numFmtId="4" fontId="4" fillId="116" borderId="1" xfId="0" applyNumberFormat="1" applyFont="1" applyFill="1" applyBorder="1" applyAlignment="1">
      <alignment vertical="center"/>
    </xf>
    <xf numFmtId="165" fontId="4" fillId="112" borderId="1" xfId="0" applyNumberFormat="1" applyFont="1" applyFill="1" applyBorder="1" applyAlignment="1">
      <alignment vertical="center"/>
    </xf>
    <xf numFmtId="0" fontId="4" fillId="112" borderId="1" xfId="0" applyFont="1" applyFill="1" applyBorder="1" applyAlignment="1">
      <alignment vertical="center"/>
    </xf>
    <xf numFmtId="17" fontId="37" fillId="52" borderId="46" xfId="0" applyNumberFormat="1" applyFont="1" applyFill="1" applyBorder="1" applyAlignment="1">
      <alignment horizontal="center" vertical="center" wrapText="1"/>
    </xf>
    <xf numFmtId="0" fontId="4" fillId="40" borderId="27" xfId="0" applyFont="1" applyFill="1" applyBorder="1" applyAlignment="1">
      <alignment horizontal="left" vertical="center" indent="2"/>
    </xf>
    <xf numFmtId="17" fontId="41" fillId="83" borderId="72" xfId="0" applyNumberFormat="1" applyFont="1" applyFill="1" applyBorder="1" applyAlignment="1">
      <alignment horizontal="center" vertical="center"/>
    </xf>
    <xf numFmtId="165" fontId="4" fillId="14" borderId="86" xfId="0" applyNumberFormat="1" applyFont="1" applyFill="1" applyBorder="1" applyAlignment="1">
      <alignment vertical="center"/>
    </xf>
    <xf numFmtId="17" fontId="41" fillId="83" borderId="31" xfId="0" applyNumberFormat="1" applyFont="1" applyFill="1" applyBorder="1" applyAlignment="1">
      <alignment horizontal="center" vertical="center"/>
    </xf>
    <xf numFmtId="17" fontId="41" fillId="84" borderId="31" xfId="0" applyNumberFormat="1" applyFont="1" applyFill="1" applyBorder="1" applyAlignment="1">
      <alignment horizontal="center" vertical="center"/>
    </xf>
    <xf numFmtId="165" fontId="3" fillId="100" borderId="86" xfId="0" applyNumberFormat="1" applyFont="1" applyFill="1" applyBorder="1" applyAlignment="1">
      <alignment vertical="center"/>
    </xf>
    <xf numFmtId="17" fontId="41" fillId="29" borderId="47" xfId="0" applyNumberFormat="1" applyFont="1" applyFill="1" applyBorder="1" applyAlignment="1">
      <alignment horizontal="center" vertical="center" wrapText="1"/>
    </xf>
    <xf numFmtId="165" fontId="3" fillId="100" borderId="69" xfId="0" applyNumberFormat="1" applyFont="1" applyFill="1" applyBorder="1" applyAlignment="1">
      <alignment horizontal="right" vertical="center" indent="1"/>
    </xf>
    <xf numFmtId="17" fontId="41" fillId="83" borderId="47" xfId="0" applyNumberFormat="1" applyFont="1" applyFill="1" applyBorder="1" applyAlignment="1">
      <alignment horizontal="center" vertical="center"/>
    </xf>
    <xf numFmtId="165" fontId="4" fillId="14" borderId="69" xfId="0" applyNumberFormat="1" applyFont="1" applyFill="1" applyBorder="1" applyAlignment="1">
      <alignment vertical="center"/>
    </xf>
    <xf numFmtId="17" fontId="41" fillId="85" borderId="31" xfId="0" applyNumberFormat="1" applyFont="1" applyFill="1" applyBorder="1" applyAlignment="1">
      <alignment horizontal="center" vertical="center"/>
    </xf>
    <xf numFmtId="165" fontId="4" fillId="104" borderId="86" xfId="0" applyNumberFormat="1" applyFont="1" applyFill="1" applyBorder="1" applyAlignment="1">
      <alignment vertical="center"/>
    </xf>
    <xf numFmtId="17" fontId="41" fillId="77" borderId="31" xfId="0" applyNumberFormat="1" applyFont="1" applyFill="1" applyBorder="1" applyAlignment="1">
      <alignment horizontal="center" vertical="center"/>
    </xf>
    <xf numFmtId="165" fontId="4" fillId="108" borderId="86" xfId="0" applyNumberFormat="1" applyFont="1" applyFill="1" applyBorder="1" applyAlignment="1">
      <alignment vertical="center"/>
    </xf>
    <xf numFmtId="165" fontId="4" fillId="108" borderId="69" xfId="0" applyNumberFormat="1" applyFont="1" applyFill="1" applyBorder="1" applyAlignment="1">
      <alignment horizontal="right" vertical="center" indent="1"/>
    </xf>
    <xf numFmtId="17" fontId="41" fillId="88" borderId="47" xfId="0" applyNumberFormat="1" applyFont="1" applyFill="1" applyBorder="1" applyAlignment="1">
      <alignment horizontal="center" vertical="center" wrapText="1"/>
    </xf>
    <xf numFmtId="40" fontId="4" fillId="116" borderId="69" xfId="0" applyNumberFormat="1" applyFont="1" applyFill="1" applyBorder="1" applyAlignment="1">
      <alignment horizontal="right" vertical="center" indent="1"/>
    </xf>
    <xf numFmtId="17" fontId="37" fillId="72" borderId="9" xfId="0" applyNumberFormat="1" applyFont="1" applyFill="1" applyBorder="1" applyAlignment="1">
      <alignment horizontal="center" vertical="center"/>
    </xf>
    <xf numFmtId="0" fontId="4" fillId="112" borderId="43" xfId="0" applyFont="1" applyFill="1" applyBorder="1" applyAlignment="1">
      <alignment horizontal="right" vertical="center" indent="1"/>
    </xf>
    <xf numFmtId="4" fontId="4" fillId="40" borderId="46" xfId="0" applyNumberFormat="1" applyFont="1" applyFill="1" applyBorder="1" applyAlignment="1">
      <alignment horizontal="right" vertical="center" indent="1"/>
    </xf>
    <xf numFmtId="4" fontId="4" fillId="40" borderId="45" xfId="0" applyNumberFormat="1" applyFont="1" applyFill="1" applyBorder="1" applyAlignment="1">
      <alignment horizontal="right" vertical="center" indent="1"/>
    </xf>
    <xf numFmtId="4" fontId="4" fillId="40" borderId="47" xfId="0" applyNumberFormat="1" applyFont="1" applyFill="1" applyBorder="1" applyAlignment="1">
      <alignment horizontal="right" vertical="center" indent="1"/>
    </xf>
    <xf numFmtId="4" fontId="4" fillId="45" borderId="69" xfId="0" applyNumberFormat="1" applyFont="1" applyFill="1" applyBorder="1" applyAlignment="1">
      <alignment horizontal="right" vertical="center" indent="1"/>
    </xf>
    <xf numFmtId="4" fontId="4" fillId="113" borderId="69" xfId="0" applyNumberFormat="1" applyFont="1" applyFill="1" applyBorder="1" applyAlignment="1">
      <alignment horizontal="right" vertical="center" indent="1"/>
    </xf>
    <xf numFmtId="4" fontId="4" fillId="115" borderId="69" xfId="0" applyNumberFormat="1" applyFont="1" applyFill="1" applyBorder="1" applyAlignment="1">
      <alignment horizontal="right" vertical="center" indent="1"/>
    </xf>
    <xf numFmtId="4" fontId="4" fillId="114" borderId="69" xfId="0" applyNumberFormat="1" applyFont="1" applyFill="1" applyBorder="1" applyAlignment="1">
      <alignment horizontal="right" vertical="center" indent="1"/>
    </xf>
    <xf numFmtId="0" fontId="25" fillId="0" borderId="0" xfId="0" applyFont="1" applyAlignment="1">
      <alignment vertical="center" wrapText="1"/>
    </xf>
    <xf numFmtId="4" fontId="4" fillId="9" borderId="9" xfId="0" applyNumberFormat="1" applyFont="1" applyFill="1" applyBorder="1" applyAlignment="1">
      <alignment horizontal="center" vertical="center"/>
    </xf>
    <xf numFmtId="4" fontId="4" fillId="9" borderId="26" xfId="0" applyNumberFormat="1" applyFont="1" applyFill="1" applyBorder="1" applyAlignment="1">
      <alignment horizontal="center" vertical="center"/>
    </xf>
    <xf numFmtId="17" fontId="41" fillId="74" borderId="50" xfId="0" applyNumberFormat="1" applyFont="1" applyFill="1" applyBorder="1" applyAlignment="1">
      <alignment horizontal="center" vertical="center" wrapText="1"/>
    </xf>
    <xf numFmtId="17" fontId="37" fillId="79" borderId="87" xfId="0" applyNumberFormat="1" applyFont="1" applyFill="1" applyBorder="1" applyAlignment="1">
      <alignment horizontal="center" vertical="center"/>
    </xf>
    <xf numFmtId="17" fontId="37" fillId="79" borderId="107" xfId="0" applyNumberFormat="1" applyFont="1" applyFill="1" applyBorder="1" applyAlignment="1">
      <alignment horizontal="center" vertical="center"/>
    </xf>
    <xf numFmtId="44" fontId="4" fillId="40" borderId="66" xfId="0" applyNumberFormat="1" applyFont="1" applyFill="1" applyBorder="1" applyAlignment="1">
      <alignment horizontal="center" vertical="center"/>
    </xf>
    <xf numFmtId="44" fontId="4" fillId="40" borderId="45" xfId="0" applyNumberFormat="1" applyFont="1" applyFill="1" applyBorder="1" applyAlignment="1">
      <alignment horizontal="center" vertical="center"/>
    </xf>
    <xf numFmtId="44" fontId="4" fillId="40" borderId="40" xfId="0" applyNumberFormat="1" applyFont="1" applyFill="1" applyBorder="1" applyAlignment="1">
      <alignment horizontal="center" vertical="center"/>
    </xf>
    <xf numFmtId="44" fontId="4" fillId="40" borderId="46" xfId="0" applyNumberFormat="1" applyFont="1" applyFill="1" applyBorder="1" applyAlignment="1">
      <alignment horizontal="center" vertical="center"/>
    </xf>
    <xf numFmtId="44" fontId="4" fillId="40" borderId="72" xfId="0" applyNumberFormat="1" applyFont="1" applyFill="1" applyBorder="1" applyAlignment="1">
      <alignment horizontal="center" vertical="center"/>
    </xf>
    <xf numFmtId="44" fontId="4" fillId="40" borderId="47" xfId="0" applyNumberFormat="1" applyFont="1" applyFill="1" applyBorder="1" applyAlignment="1">
      <alignment horizontal="center" vertical="center"/>
    </xf>
    <xf numFmtId="17" fontId="37" fillId="79" borderId="29" xfId="0" applyNumberFormat="1" applyFont="1" applyFill="1" applyBorder="1" applyAlignment="1">
      <alignment horizontal="left" vertical="center" indent="2"/>
    </xf>
    <xf numFmtId="0" fontId="41" fillId="40" borderId="61" xfId="0" applyFont="1" applyFill="1" applyBorder="1" applyAlignment="1">
      <alignment horizontal="left" vertical="center" indent="2"/>
    </xf>
    <xf numFmtId="0" fontId="41" fillId="40" borderId="60" xfId="0" applyFont="1" applyFill="1" applyBorder="1" applyAlignment="1">
      <alignment horizontal="left" vertical="center" indent="2"/>
    </xf>
    <xf numFmtId="0" fontId="41" fillId="40" borderId="109" xfId="0" applyFont="1" applyFill="1" applyBorder="1" applyAlignment="1">
      <alignment horizontal="left" vertical="center" indent="2"/>
    </xf>
    <xf numFmtId="43" fontId="4" fillId="19" borderId="3" xfId="2" applyFont="1" applyFill="1" applyBorder="1" applyAlignment="1">
      <alignment horizontal="center" vertical="center"/>
    </xf>
    <xf numFmtId="43" fontId="4" fillId="19" borderId="30" xfId="2" applyFont="1" applyFill="1" applyBorder="1" applyAlignment="1">
      <alignment horizontal="center" vertical="center"/>
    </xf>
    <xf numFmtId="43" fontId="4" fillId="19" borderId="12" xfId="2" applyFont="1" applyFill="1" applyBorder="1" applyAlignment="1">
      <alignment horizontal="center" vertical="center"/>
    </xf>
    <xf numFmtId="43" fontId="4" fillId="19" borderId="10" xfId="2" applyFont="1" applyFill="1" applyBorder="1" applyAlignment="1">
      <alignment horizontal="center" vertical="center"/>
    </xf>
    <xf numFmtId="43" fontId="4" fillId="19" borderId="3" xfId="0" applyNumberFormat="1" applyFont="1" applyFill="1" applyBorder="1" applyAlignment="1">
      <alignment horizontal="center" vertical="center"/>
    </xf>
    <xf numFmtId="43" fontId="4" fillId="19" borderId="10" xfId="0" applyNumberFormat="1" applyFont="1" applyFill="1" applyBorder="1" applyAlignment="1">
      <alignment horizontal="center" vertical="center"/>
    </xf>
    <xf numFmtId="43" fontId="4" fillId="43" borderId="3" xfId="2" applyFont="1" applyFill="1" applyBorder="1" applyAlignment="1">
      <alignment horizontal="center" vertical="center"/>
    </xf>
    <xf numFmtId="43" fontId="4" fillId="43" borderId="10" xfId="2" applyFont="1" applyFill="1" applyBorder="1" applyAlignment="1">
      <alignment horizontal="center" vertical="center"/>
    </xf>
    <xf numFmtId="0" fontId="4" fillId="0" borderId="49" xfId="0" applyFont="1" applyBorder="1"/>
    <xf numFmtId="0" fontId="4" fillId="0" borderId="70" xfId="0" applyFont="1" applyBorder="1"/>
    <xf numFmtId="0" fontId="4" fillId="0" borderId="0" xfId="0" applyFont="1" applyAlignment="1">
      <alignment horizontal="left" vertical="center" indent="1"/>
    </xf>
    <xf numFmtId="0" fontId="41" fillId="50" borderId="87" xfId="0" applyFont="1" applyFill="1" applyBorder="1" applyAlignment="1">
      <alignment horizontal="left" vertical="center" indent="2"/>
    </xf>
    <xf numFmtId="44" fontId="3" fillId="50" borderId="73" xfId="0" applyNumberFormat="1" applyFont="1" applyFill="1" applyBorder="1" applyAlignment="1">
      <alignment vertical="center"/>
    </xf>
    <xf numFmtId="44" fontId="3" fillId="50" borderId="74" xfId="0" applyNumberFormat="1" applyFont="1" applyFill="1" applyBorder="1" applyAlignment="1">
      <alignment vertical="center"/>
    </xf>
    <xf numFmtId="0" fontId="41" fillId="40" borderId="21" xfId="0" applyFont="1" applyFill="1" applyBorder="1" applyAlignment="1">
      <alignment horizontal="left" vertical="center" indent="2"/>
    </xf>
    <xf numFmtId="44" fontId="3" fillId="50" borderId="108" xfId="0" applyNumberFormat="1" applyFont="1" applyFill="1" applyBorder="1" applyAlignment="1">
      <alignment vertical="center"/>
    </xf>
    <xf numFmtId="44" fontId="4" fillId="40" borderId="72" xfId="0" applyNumberFormat="1" applyFont="1" applyFill="1" applyBorder="1" applyAlignment="1">
      <alignment vertical="center"/>
    </xf>
    <xf numFmtId="44" fontId="4" fillId="40" borderId="47" xfId="0" applyNumberFormat="1" applyFont="1" applyFill="1" applyBorder="1" applyAlignment="1">
      <alignment vertical="center"/>
    </xf>
    <xf numFmtId="44" fontId="3" fillId="50" borderId="87" xfId="0" applyNumberFormat="1" applyFont="1" applyFill="1" applyBorder="1" applyAlignment="1">
      <alignment vertical="center"/>
    </xf>
    <xf numFmtId="17" fontId="56" fillId="72" borderId="63" xfId="0" applyNumberFormat="1" applyFont="1" applyFill="1" applyBorder="1" applyAlignment="1">
      <alignment horizontal="center" vertical="center"/>
    </xf>
    <xf numFmtId="17" fontId="56" fillId="72" borderId="34" xfId="0" applyNumberFormat="1" applyFont="1" applyFill="1" applyBorder="1" applyAlignment="1">
      <alignment horizontal="center" vertical="center"/>
    </xf>
    <xf numFmtId="17" fontId="56" fillId="72" borderId="42" xfId="0" applyNumberFormat="1" applyFont="1" applyFill="1" applyBorder="1" applyAlignment="1">
      <alignment horizontal="center" vertical="center" wrapText="1"/>
    </xf>
    <xf numFmtId="10" fontId="32" fillId="89" borderId="54" xfId="4" applyNumberFormat="1" applyFont="1" applyFill="1" applyBorder="1" applyAlignment="1">
      <alignment horizontal="left" vertical="center" indent="1"/>
    </xf>
    <xf numFmtId="9" fontId="32" fillId="89" borderId="3" xfId="4" applyFont="1" applyFill="1" applyBorder="1" applyAlignment="1">
      <alignment horizontal="center" vertical="center"/>
    </xf>
    <xf numFmtId="9" fontId="45" fillId="89" borderId="3" xfId="4" applyFont="1" applyFill="1" applyBorder="1" applyAlignment="1">
      <alignment horizontal="center" vertical="center"/>
    </xf>
    <xf numFmtId="1" fontId="32" fillId="125" borderId="46" xfId="0" applyNumberFormat="1" applyFont="1" applyFill="1" applyBorder="1" applyAlignment="1">
      <alignment horizontal="left" vertical="center" indent="1"/>
    </xf>
    <xf numFmtId="1" fontId="32" fillId="125" borderId="3" xfId="0" applyNumberFormat="1" applyFont="1" applyFill="1" applyBorder="1" applyAlignment="1">
      <alignment horizontal="left" vertical="center" indent="1"/>
    </xf>
    <xf numFmtId="1" fontId="32" fillId="125" borderId="40" xfId="0" applyNumberFormat="1" applyFont="1" applyFill="1" applyBorder="1" applyAlignment="1">
      <alignment horizontal="left" vertical="center" indent="1"/>
    </xf>
    <xf numFmtId="44" fontId="6" fillId="40" borderId="31" xfId="3" applyFont="1" applyFill="1" applyBorder="1" applyAlignment="1">
      <alignment horizontal="center" vertical="center"/>
    </xf>
    <xf numFmtId="44" fontId="6" fillId="40" borderId="21" xfId="0" applyNumberFormat="1" applyFont="1" applyFill="1" applyBorder="1" applyAlignment="1">
      <alignment horizontal="center" vertical="center"/>
    </xf>
    <xf numFmtId="44" fontId="6" fillId="40" borderId="47" xfId="0" applyNumberFormat="1" applyFont="1" applyFill="1" applyBorder="1" applyAlignment="1">
      <alignment horizontal="center" vertical="center"/>
    </xf>
    <xf numFmtId="44" fontId="6" fillId="40" borderId="31" xfId="0" applyNumberFormat="1" applyFont="1" applyFill="1" applyBorder="1" applyAlignment="1">
      <alignment horizontal="center" vertical="center"/>
    </xf>
    <xf numFmtId="0" fontId="4" fillId="9" borderId="0" xfId="0" applyFont="1" applyFill="1" applyAlignment="1">
      <alignment horizontal="center" vertical="center"/>
    </xf>
    <xf numFmtId="0" fontId="4" fillId="9" borderId="1" xfId="0" applyFont="1" applyFill="1" applyBorder="1" applyAlignment="1">
      <alignment horizontal="center" vertical="center"/>
    </xf>
    <xf numFmtId="165" fontId="4" fillId="9" borderId="1" xfId="0" applyNumberFormat="1" applyFont="1" applyFill="1" applyBorder="1" applyAlignment="1">
      <alignment horizontal="center" vertical="center"/>
    </xf>
    <xf numFmtId="0" fontId="37" fillId="0" borderId="3" xfId="0" applyFont="1" applyBorder="1" applyAlignment="1">
      <alignment horizontal="center" vertical="center"/>
    </xf>
    <xf numFmtId="8" fontId="4" fillId="0" borderId="3" xfId="0" applyNumberFormat="1" applyFont="1" applyBorder="1" applyAlignment="1">
      <alignment horizontal="center" vertical="center"/>
    </xf>
    <xf numFmtId="0" fontId="4" fillId="0" borderId="12" xfId="0" applyFont="1" applyBorder="1" applyAlignment="1">
      <alignment horizontal="center" vertical="center"/>
    </xf>
    <xf numFmtId="8" fontId="4" fillId="0" borderId="12" xfId="0" applyNumberFormat="1" applyFont="1" applyBorder="1" applyAlignment="1">
      <alignment horizontal="center" vertical="center"/>
    </xf>
    <xf numFmtId="8" fontId="4" fillId="9" borderId="1" xfId="0" applyNumberFormat="1" applyFont="1" applyFill="1" applyBorder="1" applyAlignment="1">
      <alignment horizontal="center" vertical="center"/>
    </xf>
    <xf numFmtId="0" fontId="4" fillId="89" borderId="1" xfId="0" applyFont="1" applyFill="1" applyBorder="1" applyAlignment="1">
      <alignment horizontal="center" vertical="center"/>
    </xf>
    <xf numFmtId="165" fontId="4" fillId="89" borderId="1" xfId="0" applyNumberFormat="1" applyFont="1" applyFill="1" applyBorder="1" applyAlignment="1">
      <alignment horizontal="center" vertical="center"/>
    </xf>
    <xf numFmtId="0" fontId="4" fillId="5" borderId="32" xfId="0" applyFont="1" applyFill="1" applyBorder="1" applyAlignment="1">
      <alignment horizontal="center" vertical="center"/>
    </xf>
    <xf numFmtId="0" fontId="28" fillId="0" borderId="43" xfId="0" applyFont="1" applyBorder="1"/>
    <xf numFmtId="0" fontId="4" fillId="127" borderId="1" xfId="0" applyFont="1" applyFill="1" applyBorder="1" applyAlignment="1">
      <alignment horizontal="center" vertical="center"/>
    </xf>
    <xf numFmtId="165" fontId="4" fillId="89" borderId="1" xfId="0" applyNumberFormat="1" applyFont="1" applyFill="1" applyBorder="1" applyAlignment="1">
      <alignment vertical="center"/>
    </xf>
    <xf numFmtId="0" fontId="4" fillId="89" borderId="1" xfId="0" applyFont="1" applyFill="1" applyBorder="1" applyAlignment="1">
      <alignment vertical="center"/>
    </xf>
    <xf numFmtId="0" fontId="37" fillId="24" borderId="1" xfId="0" applyFont="1" applyFill="1" applyBorder="1" applyAlignment="1">
      <alignment horizontal="center" vertical="center" wrapText="1"/>
    </xf>
    <xf numFmtId="165" fontId="37" fillId="0" borderId="3" xfId="0" applyNumberFormat="1" applyFont="1" applyBorder="1" applyAlignment="1">
      <alignment horizontal="center" vertical="center"/>
    </xf>
    <xf numFmtId="172" fontId="4" fillId="0" borderId="3" xfId="0" applyNumberFormat="1" applyFont="1" applyBorder="1" applyAlignment="1">
      <alignment horizontal="center" vertical="center"/>
    </xf>
    <xf numFmtId="0" fontId="4" fillId="0" borderId="62" xfId="0" applyFont="1" applyBorder="1" applyAlignment="1">
      <alignment horizontal="left" vertical="center" indent="1"/>
    </xf>
    <xf numFmtId="17" fontId="41" fillId="128" borderId="36" xfId="0" applyNumberFormat="1" applyFont="1" applyFill="1" applyBorder="1" applyAlignment="1">
      <alignment horizontal="center" vertical="center"/>
    </xf>
    <xf numFmtId="17" fontId="41" fillId="128" borderId="32" xfId="0" applyNumberFormat="1" applyFont="1" applyFill="1" applyBorder="1" applyAlignment="1">
      <alignment horizontal="center" vertical="center"/>
    </xf>
    <xf numFmtId="17" fontId="41" fillId="129" borderId="67" xfId="0" applyNumberFormat="1" applyFont="1" applyFill="1" applyBorder="1" applyAlignment="1">
      <alignment horizontal="center" vertical="center" wrapText="1"/>
    </xf>
    <xf numFmtId="4" fontId="4" fillId="89" borderId="10" xfId="0" applyNumberFormat="1" applyFont="1" applyFill="1" applyBorder="1" applyAlignment="1">
      <alignment horizontal="center" vertical="center"/>
    </xf>
    <xf numFmtId="4" fontId="4" fillId="89" borderId="3" xfId="0" applyNumberFormat="1" applyFont="1" applyFill="1" applyBorder="1" applyAlignment="1">
      <alignment horizontal="center" vertical="center"/>
    </xf>
    <xf numFmtId="4" fontId="4" fillId="89" borderId="46" xfId="0" applyNumberFormat="1" applyFont="1" applyFill="1" applyBorder="1" applyAlignment="1">
      <alignment horizontal="center" vertical="center"/>
    </xf>
    <xf numFmtId="4" fontId="4" fillId="89" borderId="31" xfId="0" applyNumberFormat="1" applyFont="1" applyFill="1" applyBorder="1" applyAlignment="1">
      <alignment horizontal="center" vertical="center"/>
    </xf>
    <xf numFmtId="4" fontId="4" fillId="89" borderId="21" xfId="0" applyNumberFormat="1" applyFont="1" applyFill="1" applyBorder="1" applyAlignment="1">
      <alignment horizontal="center" vertical="center"/>
    </xf>
    <xf numFmtId="4" fontId="4" fillId="89" borderId="47" xfId="0" applyNumberFormat="1" applyFont="1" applyFill="1" applyBorder="1" applyAlignment="1">
      <alignment horizontal="center" vertical="center"/>
    </xf>
    <xf numFmtId="0" fontId="38" fillId="21" borderId="3" xfId="0" applyFont="1" applyFill="1" applyBorder="1" applyAlignment="1">
      <alignment horizontal="left" vertical="center" indent="2"/>
    </xf>
    <xf numFmtId="0" fontId="37" fillId="131" borderId="3" xfId="0" applyFont="1" applyFill="1" applyBorder="1" applyAlignment="1">
      <alignment horizontal="left" vertical="center" indent="2"/>
    </xf>
    <xf numFmtId="0" fontId="37" fillId="33" borderId="52" xfId="0" applyFont="1" applyFill="1" applyBorder="1" applyAlignment="1">
      <alignment horizontal="left" vertical="center" indent="2"/>
    </xf>
    <xf numFmtId="0" fontId="37" fillId="5" borderId="12" xfId="0" applyFont="1" applyFill="1" applyBorder="1" applyAlignment="1">
      <alignment horizontal="left" vertical="center" indent="2"/>
    </xf>
    <xf numFmtId="0" fontId="37" fillId="5" borderId="52" xfId="0" applyFont="1" applyFill="1" applyBorder="1" applyAlignment="1">
      <alignment horizontal="left" vertical="center" indent="2"/>
    </xf>
    <xf numFmtId="0" fontId="37" fillId="7" borderId="12" xfId="0" applyFont="1" applyFill="1" applyBorder="1" applyAlignment="1">
      <alignment horizontal="left" vertical="center" indent="2"/>
    </xf>
    <xf numFmtId="0" fontId="37" fillId="7" borderId="3" xfId="0" applyFont="1" applyFill="1" applyBorder="1" applyAlignment="1">
      <alignment horizontal="left" vertical="center" indent="2"/>
    </xf>
    <xf numFmtId="0" fontId="37" fillId="7" borderId="52" xfId="0" applyFont="1" applyFill="1" applyBorder="1" applyAlignment="1">
      <alignment horizontal="left" vertical="center" indent="2"/>
    </xf>
    <xf numFmtId="0" fontId="37" fillId="24" borderId="12" xfId="0" applyFont="1" applyFill="1" applyBorder="1" applyAlignment="1">
      <alignment horizontal="left" vertical="center" indent="2"/>
    </xf>
    <xf numFmtId="0" fontId="37" fillId="24" borderId="3" xfId="0" applyFont="1" applyFill="1" applyBorder="1" applyAlignment="1">
      <alignment horizontal="left" vertical="center" indent="2"/>
    </xf>
    <xf numFmtId="0" fontId="37" fillId="24" borderId="52" xfId="0" applyFont="1" applyFill="1" applyBorder="1" applyAlignment="1">
      <alignment horizontal="left" vertical="center" indent="2"/>
    </xf>
    <xf numFmtId="0" fontId="37" fillId="41" borderId="12" xfId="0" applyFont="1" applyFill="1" applyBorder="1" applyAlignment="1">
      <alignment horizontal="left" vertical="center" indent="2"/>
    </xf>
    <xf numFmtId="0" fontId="37" fillId="41" borderId="3" xfId="0" applyFont="1" applyFill="1" applyBorder="1" applyAlignment="1">
      <alignment horizontal="left" vertical="center" indent="2"/>
    </xf>
    <xf numFmtId="165" fontId="4" fillId="127" borderId="3" xfId="4" applyNumberFormat="1" applyFont="1" applyFill="1" applyBorder="1" applyAlignment="1">
      <alignment horizontal="left" vertical="center" indent="2"/>
    </xf>
    <xf numFmtId="171" fontId="4" fillId="127" borderId="52" xfId="4" applyNumberFormat="1" applyFont="1" applyFill="1" applyBorder="1" applyAlignment="1">
      <alignment horizontal="left" vertical="center" indent="2"/>
    </xf>
    <xf numFmtId="10" fontId="4" fillId="127" borderId="12" xfId="0" applyNumberFormat="1" applyFont="1" applyFill="1" applyBorder="1" applyAlignment="1">
      <alignment horizontal="left" vertical="center" indent="2"/>
    </xf>
    <xf numFmtId="10" fontId="4" fillId="127" borderId="52" xfId="0" applyNumberFormat="1" applyFont="1" applyFill="1" applyBorder="1" applyAlignment="1">
      <alignment horizontal="left" vertical="center" indent="2"/>
    </xf>
    <xf numFmtId="10" fontId="4" fillId="127" borderId="3" xfId="0" applyNumberFormat="1" applyFont="1" applyFill="1" applyBorder="1" applyAlignment="1">
      <alignment horizontal="left" vertical="center" indent="2"/>
    </xf>
    <xf numFmtId="10" fontId="4" fillId="127" borderId="52" xfId="4" applyNumberFormat="1" applyFont="1" applyFill="1" applyBorder="1" applyAlignment="1">
      <alignment horizontal="left" vertical="center" indent="2"/>
    </xf>
    <xf numFmtId="10" fontId="4" fillId="127" borderId="12" xfId="4" applyNumberFormat="1" applyFont="1" applyFill="1" applyBorder="1" applyAlignment="1">
      <alignment horizontal="left" vertical="center" indent="2"/>
    </xf>
    <xf numFmtId="10" fontId="4" fillId="127" borderId="3" xfId="4" applyNumberFormat="1" applyFont="1" applyFill="1" applyBorder="1" applyAlignment="1">
      <alignment horizontal="left" vertical="center" indent="2"/>
    </xf>
    <xf numFmtId="165" fontId="4" fillId="127" borderId="1" xfId="0" applyNumberFormat="1" applyFont="1" applyFill="1" applyBorder="1" applyAlignment="1">
      <alignment horizontal="center" vertical="center"/>
    </xf>
    <xf numFmtId="0" fontId="37" fillId="5" borderId="32" xfId="0" applyFont="1" applyFill="1" applyBorder="1" applyAlignment="1">
      <alignment horizontal="center" vertical="center" wrapText="1"/>
    </xf>
    <xf numFmtId="0" fontId="37" fillId="0" borderId="1" xfId="0" applyFont="1" applyBorder="1" applyAlignment="1">
      <alignment horizontal="center" vertical="center"/>
    </xf>
    <xf numFmtId="8" fontId="4" fillId="0" borderId="1" xfId="0" applyNumberFormat="1" applyFont="1" applyBorder="1" applyAlignment="1">
      <alignment horizontal="center" vertical="center"/>
    </xf>
    <xf numFmtId="0" fontId="37"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65" fontId="4" fillId="43" borderId="1" xfId="0" applyNumberFormat="1" applyFont="1" applyFill="1" applyBorder="1" applyAlignment="1">
      <alignment horizontal="center" vertical="center"/>
    </xf>
    <xf numFmtId="170" fontId="4" fillId="43" borderId="1" xfId="0" applyNumberFormat="1" applyFont="1" applyFill="1" applyBorder="1" applyAlignment="1">
      <alignment horizontal="center" vertical="center"/>
    </xf>
    <xf numFmtId="0" fontId="37" fillId="41" borderId="1" xfId="0" applyFont="1" applyFill="1" applyBorder="1" applyAlignment="1">
      <alignment horizontal="center" vertical="center" wrapText="1"/>
    </xf>
    <xf numFmtId="0" fontId="4" fillId="89" borderId="1" xfId="0" applyFont="1" applyFill="1" applyBorder="1"/>
    <xf numFmtId="0" fontId="58" fillId="23" borderId="3" xfId="0" applyFont="1" applyFill="1" applyBorder="1" applyAlignment="1">
      <alignment horizontal="center" vertical="center"/>
    </xf>
    <xf numFmtId="165" fontId="58" fillId="40" borderId="3" xfId="0" applyNumberFormat="1" applyFont="1" applyFill="1" applyBorder="1" applyAlignment="1">
      <alignment horizontal="center" vertical="center"/>
    </xf>
    <xf numFmtId="172" fontId="58" fillId="23" borderId="3" xfId="0" applyNumberFormat="1" applyFont="1" applyFill="1" applyBorder="1" applyAlignment="1">
      <alignment horizontal="center" vertical="center"/>
    </xf>
    <xf numFmtId="0" fontId="59" fillId="126" borderId="3" xfId="0" applyFont="1" applyFill="1" applyBorder="1" applyAlignment="1">
      <alignment horizontal="center" vertical="center"/>
    </xf>
    <xf numFmtId="165" fontId="59" fillId="126" borderId="3" xfId="0" applyNumberFormat="1" applyFont="1" applyFill="1" applyBorder="1" applyAlignment="1">
      <alignment horizontal="center" vertical="center"/>
    </xf>
    <xf numFmtId="0" fontId="4" fillId="0" borderId="32" xfId="0" applyFont="1" applyBorder="1" applyAlignment="1">
      <alignment horizontal="center" vertical="center"/>
    </xf>
    <xf numFmtId="0" fontId="4" fillId="0" borderId="9" xfId="0" applyFont="1" applyBorder="1" applyAlignment="1">
      <alignment horizontal="center" vertical="center"/>
    </xf>
    <xf numFmtId="8" fontId="4" fillId="0" borderId="27" xfId="0" applyNumberFormat="1" applyFont="1" applyBorder="1" applyAlignment="1">
      <alignment horizontal="center" vertical="center"/>
    </xf>
    <xf numFmtId="8" fontId="4" fillId="0" borderId="86" xfId="0" applyNumberFormat="1" applyFont="1" applyBorder="1" applyAlignment="1">
      <alignment horizontal="center" vertical="center"/>
    </xf>
    <xf numFmtId="0" fontId="37" fillId="0" borderId="21" xfId="0" applyFont="1" applyBorder="1" applyAlignment="1">
      <alignment horizontal="center" vertical="center"/>
    </xf>
    <xf numFmtId="0" fontId="37" fillId="0" borderId="113" xfId="0" applyFont="1" applyBorder="1" applyAlignment="1">
      <alignment horizontal="center" vertical="center" wrapText="1"/>
    </xf>
    <xf numFmtId="0" fontId="37" fillId="2" borderId="113" xfId="0" applyFont="1" applyFill="1" applyBorder="1" applyAlignment="1">
      <alignment horizontal="center" vertical="center" wrapText="1"/>
    </xf>
    <xf numFmtId="0" fontId="37" fillId="41" borderId="32" xfId="0" applyFont="1" applyFill="1" applyBorder="1" applyAlignment="1">
      <alignment horizontal="center" vertical="center" wrapText="1"/>
    </xf>
    <xf numFmtId="0" fontId="37" fillId="24" borderId="32" xfId="0" applyFont="1" applyFill="1" applyBorder="1" applyAlignment="1">
      <alignment horizontal="center" vertical="center" wrapText="1"/>
    </xf>
    <xf numFmtId="0" fontId="4" fillId="24" borderId="32" xfId="0" applyFont="1" applyFill="1" applyBorder="1" applyAlignment="1">
      <alignment horizontal="center" vertical="center"/>
    </xf>
    <xf numFmtId="165" fontId="4" fillId="43" borderId="33" xfId="0" applyNumberFormat="1" applyFont="1" applyFill="1" applyBorder="1" applyAlignment="1">
      <alignment horizontal="center" vertical="center"/>
    </xf>
    <xf numFmtId="0" fontId="37" fillId="41" borderId="0" xfId="0" applyFont="1" applyFill="1" applyAlignment="1">
      <alignment horizontal="center" vertical="center" wrapText="1"/>
    </xf>
    <xf numFmtId="165" fontId="4" fillId="89" borderId="33" xfId="0" applyNumberFormat="1" applyFont="1" applyFill="1" applyBorder="1" applyAlignment="1">
      <alignment horizontal="center" vertical="center"/>
    </xf>
    <xf numFmtId="170" fontId="4" fillId="43" borderId="0" xfId="0" applyNumberFormat="1" applyFont="1" applyFill="1" applyAlignment="1">
      <alignment horizontal="center" vertical="center"/>
    </xf>
    <xf numFmtId="166" fontId="3" fillId="42" borderId="66" xfId="2" applyNumberFormat="1" applyFont="1" applyFill="1" applyBorder="1" applyAlignment="1">
      <alignment horizontal="center" vertical="center"/>
    </xf>
    <xf numFmtId="166" fontId="3" fillId="42" borderId="12" xfId="2" applyNumberFormat="1" applyFont="1" applyFill="1" applyBorder="1" applyAlignment="1">
      <alignment horizontal="center" vertical="center"/>
    </xf>
    <xf numFmtId="166" fontId="3" fillId="42" borderId="45" xfId="2" applyNumberFormat="1" applyFont="1" applyFill="1" applyBorder="1" applyAlignment="1">
      <alignment horizontal="center" vertical="center"/>
    </xf>
    <xf numFmtId="166" fontId="3" fillId="42" borderId="68" xfId="0" applyNumberFormat="1" applyFont="1" applyFill="1" applyBorder="1" applyAlignment="1">
      <alignment horizontal="center" vertical="center"/>
    </xf>
    <xf numFmtId="166" fontId="4" fillId="0" borderId="114" xfId="2" applyNumberFormat="1" applyFont="1" applyFill="1" applyBorder="1" applyAlignment="1">
      <alignment horizontal="center" vertical="center"/>
    </xf>
    <xf numFmtId="166" fontId="45" fillId="9" borderId="3" xfId="2" applyNumberFormat="1" applyFont="1" applyFill="1" applyBorder="1" applyAlignment="1">
      <alignment horizontal="left" vertical="center"/>
    </xf>
    <xf numFmtId="166" fontId="45" fillId="126" borderId="3" xfId="2" applyNumberFormat="1" applyFont="1" applyFill="1" applyBorder="1" applyAlignment="1">
      <alignment horizontal="left" vertical="center"/>
    </xf>
    <xf numFmtId="1" fontId="32" fillId="132" borderId="45" xfId="0" applyNumberFormat="1" applyFont="1" applyFill="1" applyBorder="1" applyAlignment="1">
      <alignment horizontal="left" vertical="center" indent="1"/>
    </xf>
    <xf numFmtId="1" fontId="32" fillId="40" borderId="66" xfId="0" applyNumberFormat="1" applyFont="1" applyFill="1" applyBorder="1" applyAlignment="1">
      <alignment horizontal="left" vertical="center" indent="1"/>
    </xf>
    <xf numFmtId="1" fontId="32" fillId="40" borderId="12" xfId="0" applyNumberFormat="1" applyFont="1" applyFill="1" applyBorder="1" applyAlignment="1">
      <alignment horizontal="left" vertical="center" indent="1"/>
    </xf>
    <xf numFmtId="1" fontId="32" fillId="40" borderId="27" xfId="0" applyNumberFormat="1" applyFont="1" applyFill="1" applyBorder="1" applyAlignment="1">
      <alignment horizontal="left" vertical="center" indent="1"/>
    </xf>
    <xf numFmtId="1" fontId="32" fillId="40" borderId="45" xfId="0" applyNumberFormat="1" applyFont="1" applyFill="1" applyBorder="1" applyAlignment="1">
      <alignment horizontal="left" vertical="center" indent="1"/>
    </xf>
    <xf numFmtId="0" fontId="32" fillId="40" borderId="46" xfId="0" applyFont="1" applyFill="1" applyBorder="1" applyAlignment="1">
      <alignment horizontal="left" vertical="center" indent="1"/>
    </xf>
    <xf numFmtId="1" fontId="32" fillId="38" borderId="3" xfId="0" applyNumberFormat="1" applyFont="1" applyFill="1" applyBorder="1" applyAlignment="1">
      <alignment horizontal="left" vertical="center" indent="1"/>
    </xf>
    <xf numFmtId="1" fontId="32" fillId="40" borderId="3" xfId="0" applyNumberFormat="1" applyFont="1" applyFill="1" applyBorder="1" applyAlignment="1">
      <alignment horizontal="left" vertical="center" indent="1"/>
    </xf>
    <xf numFmtId="1" fontId="32" fillId="40" borderId="9" xfId="0" applyNumberFormat="1" applyFont="1" applyFill="1" applyBorder="1" applyAlignment="1">
      <alignment horizontal="left" vertical="center" indent="1"/>
    </xf>
    <xf numFmtId="1" fontId="32" fillId="40" borderId="40" xfId="0" applyNumberFormat="1" applyFont="1" applyFill="1" applyBorder="1" applyAlignment="1">
      <alignment horizontal="left" vertical="center" indent="1"/>
    </xf>
    <xf numFmtId="1" fontId="32" fillId="40" borderId="46" xfId="0" applyNumberFormat="1" applyFont="1" applyFill="1" applyBorder="1" applyAlignment="1">
      <alignment horizontal="left" vertical="center" indent="1"/>
    </xf>
    <xf numFmtId="0" fontId="32" fillId="40" borderId="40" xfId="0" applyFont="1" applyFill="1" applyBorder="1" applyAlignment="1">
      <alignment horizontal="left" vertical="center" indent="1"/>
    </xf>
    <xf numFmtId="0" fontId="32" fillId="40" borderId="3" xfId="0" applyFont="1" applyFill="1" applyBorder="1" applyAlignment="1">
      <alignment horizontal="left" vertical="center" indent="1"/>
    </xf>
    <xf numFmtId="1" fontId="32" fillId="38" borderId="9" xfId="0" applyNumberFormat="1" applyFont="1" applyFill="1" applyBorder="1" applyAlignment="1">
      <alignment horizontal="left" vertical="center" indent="1"/>
    </xf>
    <xf numFmtId="0" fontId="32" fillId="40" borderId="9" xfId="0" applyFont="1" applyFill="1" applyBorder="1" applyAlignment="1">
      <alignment horizontal="left" vertical="center" indent="1"/>
    </xf>
    <xf numFmtId="1" fontId="32" fillId="38" borderId="40" xfId="0" applyNumberFormat="1" applyFont="1" applyFill="1" applyBorder="1" applyAlignment="1">
      <alignment horizontal="left" vertical="center" indent="1"/>
    </xf>
    <xf numFmtId="1" fontId="32" fillId="38" borderId="46" xfId="0" applyNumberFormat="1" applyFont="1" applyFill="1" applyBorder="1" applyAlignment="1">
      <alignment horizontal="left" vertical="center" indent="1"/>
    </xf>
    <xf numFmtId="1" fontId="45" fillId="38" borderId="46" xfId="0" applyNumberFormat="1" applyFont="1" applyFill="1" applyBorder="1" applyAlignment="1">
      <alignment horizontal="left" vertical="center" indent="1"/>
    </xf>
    <xf numFmtId="1" fontId="45" fillId="38" borderId="40" xfId="0" applyNumberFormat="1" applyFont="1" applyFill="1" applyBorder="1" applyAlignment="1">
      <alignment horizontal="left" vertical="center" indent="1"/>
    </xf>
    <xf numFmtId="1" fontId="45" fillId="38" borderId="3" xfId="0" applyNumberFormat="1" applyFont="1" applyFill="1" applyBorder="1" applyAlignment="1">
      <alignment horizontal="left" vertical="center" indent="1"/>
    </xf>
    <xf numFmtId="1" fontId="45" fillId="38" borderId="9" xfId="0" applyNumberFormat="1" applyFont="1" applyFill="1" applyBorder="1" applyAlignment="1">
      <alignment horizontal="left" vertical="center" indent="1"/>
    </xf>
    <xf numFmtId="10" fontId="32" fillId="40" borderId="46" xfId="4" applyNumberFormat="1" applyFont="1" applyFill="1" applyBorder="1" applyAlignment="1">
      <alignment horizontal="left" vertical="center" indent="1"/>
    </xf>
    <xf numFmtId="10" fontId="32" fillId="40" borderId="40" xfId="4" applyNumberFormat="1" applyFont="1" applyFill="1" applyBorder="1" applyAlignment="1">
      <alignment horizontal="left" vertical="center" indent="1"/>
    </xf>
    <xf numFmtId="10" fontId="32" fillId="40" borderId="3" xfId="4" applyNumberFormat="1" applyFont="1" applyFill="1" applyBorder="1" applyAlignment="1">
      <alignment horizontal="left" vertical="center" indent="1"/>
    </xf>
    <xf numFmtId="10" fontId="32" fillId="40" borderId="9" xfId="4" applyNumberFormat="1" applyFont="1" applyFill="1" applyBorder="1" applyAlignment="1">
      <alignment horizontal="left" vertical="center" indent="1"/>
    </xf>
    <xf numFmtId="165" fontId="32" fillId="40" borderId="46" xfId="0" applyNumberFormat="1" applyFont="1" applyFill="1" applyBorder="1" applyAlignment="1">
      <alignment horizontal="left" vertical="center" indent="1"/>
    </xf>
    <xf numFmtId="165" fontId="32" fillId="40" borderId="40" xfId="0" applyNumberFormat="1" applyFont="1" applyFill="1" applyBorder="1" applyAlignment="1">
      <alignment horizontal="left" vertical="center" indent="1"/>
    </xf>
    <xf numFmtId="165" fontId="32" fillId="40" borderId="3" xfId="0" applyNumberFormat="1" applyFont="1" applyFill="1" applyBorder="1" applyAlignment="1">
      <alignment horizontal="left" vertical="center" indent="1"/>
    </xf>
    <xf numFmtId="165" fontId="32" fillId="40" borderId="9" xfId="0" applyNumberFormat="1" applyFont="1" applyFill="1" applyBorder="1" applyAlignment="1">
      <alignment horizontal="left" vertical="center" indent="1"/>
    </xf>
    <xf numFmtId="1" fontId="32" fillId="40" borderId="46" xfId="4" applyNumberFormat="1" applyFont="1" applyFill="1" applyBorder="1" applyAlignment="1">
      <alignment horizontal="left" vertical="center" indent="1"/>
    </xf>
    <xf numFmtId="1" fontId="32" fillId="40" borderId="40" xfId="4" applyNumberFormat="1" applyFont="1" applyFill="1" applyBorder="1" applyAlignment="1">
      <alignment horizontal="left" vertical="center" indent="1"/>
    </xf>
    <xf numFmtId="1" fontId="32" fillId="40" borderId="3" xfId="4" applyNumberFormat="1" applyFont="1" applyFill="1" applyBorder="1" applyAlignment="1">
      <alignment horizontal="left" vertical="center" indent="1"/>
    </xf>
    <xf numFmtId="1" fontId="32" fillId="40" borderId="9" xfId="4" applyNumberFormat="1" applyFont="1" applyFill="1" applyBorder="1" applyAlignment="1">
      <alignment horizontal="left" vertical="center" indent="1"/>
    </xf>
    <xf numFmtId="17" fontId="41" fillId="31" borderId="47" xfId="0" applyNumberFormat="1" applyFont="1" applyFill="1" applyBorder="1" applyAlignment="1">
      <alignment horizontal="center" vertical="center" wrapText="1"/>
    </xf>
    <xf numFmtId="17" fontId="41" fillId="83" borderId="86" xfId="0" applyNumberFormat="1" applyFont="1" applyFill="1" applyBorder="1" applyAlignment="1">
      <alignment horizontal="center" vertical="center"/>
    </xf>
    <xf numFmtId="17" fontId="41" fillId="88" borderId="9" xfId="0" applyNumberFormat="1" applyFont="1" applyFill="1" applyBorder="1" applyAlignment="1">
      <alignment horizontal="center" vertical="center" wrapText="1"/>
    </xf>
    <xf numFmtId="165" fontId="3" fillId="10" borderId="39" xfId="0" applyNumberFormat="1" applyFont="1" applyFill="1" applyBorder="1" applyAlignment="1">
      <alignment vertical="center"/>
    </xf>
    <xf numFmtId="165" fontId="3" fillId="10" borderId="1" xfId="0" applyNumberFormat="1" applyFont="1" applyFill="1" applyBorder="1" applyAlignment="1">
      <alignment vertical="center"/>
    </xf>
    <xf numFmtId="165" fontId="3" fillId="10" borderId="88" xfId="0" applyNumberFormat="1" applyFont="1" applyFill="1" applyBorder="1" applyAlignment="1">
      <alignment vertical="center"/>
    </xf>
    <xf numFmtId="165" fontId="3" fillId="10" borderId="43" xfId="0" applyNumberFormat="1" applyFont="1" applyFill="1" applyBorder="1" applyAlignment="1">
      <alignment vertical="center"/>
    </xf>
    <xf numFmtId="165" fontId="3" fillId="67" borderId="39" xfId="0" applyNumberFormat="1" applyFont="1" applyFill="1" applyBorder="1" applyAlignment="1">
      <alignment vertical="center"/>
    </xf>
    <xf numFmtId="165" fontId="3" fillId="67" borderId="43" xfId="0" applyNumberFormat="1" applyFont="1" applyFill="1" applyBorder="1" applyAlignment="1">
      <alignment vertical="center"/>
    </xf>
    <xf numFmtId="165" fontId="3" fillId="57" borderId="39" xfId="0" applyNumberFormat="1" applyFont="1" applyFill="1" applyBorder="1" applyAlignment="1">
      <alignment vertical="center"/>
    </xf>
    <xf numFmtId="165" fontId="3" fillId="62" borderId="39" xfId="0" applyNumberFormat="1" applyFont="1" applyFill="1" applyBorder="1" applyAlignment="1">
      <alignment vertical="center"/>
    </xf>
    <xf numFmtId="4" fontId="3" fillId="90" borderId="39" xfId="0" applyNumberFormat="1" applyFont="1" applyFill="1" applyBorder="1" applyAlignment="1">
      <alignment vertical="center"/>
    </xf>
    <xf numFmtId="40" fontId="4" fillId="40" borderId="40" xfId="0" applyNumberFormat="1" applyFont="1" applyFill="1" applyBorder="1" applyAlignment="1">
      <alignment horizontal="left" vertical="center" indent="6"/>
    </xf>
    <xf numFmtId="40" fontId="4" fillId="40" borderId="46" xfId="0" applyNumberFormat="1" applyFont="1" applyFill="1" applyBorder="1" applyAlignment="1">
      <alignment horizontal="left" vertical="center" indent="6"/>
    </xf>
    <xf numFmtId="40" fontId="4" fillId="40" borderId="66" xfId="0" applyNumberFormat="1" applyFont="1" applyFill="1" applyBorder="1" applyAlignment="1">
      <alignment horizontal="left" vertical="center" indent="6"/>
    </xf>
    <xf numFmtId="40" fontId="4" fillId="9" borderId="40" xfId="0" applyNumberFormat="1" applyFont="1" applyFill="1" applyBorder="1" applyAlignment="1">
      <alignment horizontal="left" vertical="center" indent="6"/>
    </xf>
    <xf numFmtId="40" fontId="4" fillId="9" borderId="3" xfId="0" applyNumberFormat="1" applyFont="1" applyFill="1" applyBorder="1" applyAlignment="1">
      <alignment horizontal="left" vertical="center" indent="6"/>
    </xf>
    <xf numFmtId="4" fontId="4" fillId="9" borderId="46" xfId="0" applyNumberFormat="1" applyFont="1" applyFill="1" applyBorder="1" applyAlignment="1">
      <alignment horizontal="left" vertical="center" indent="6"/>
    </xf>
    <xf numFmtId="40" fontId="4" fillId="19" borderId="40" xfId="0" applyNumberFormat="1" applyFont="1" applyFill="1" applyBorder="1" applyAlignment="1">
      <alignment horizontal="left" vertical="center" indent="6"/>
    </xf>
    <xf numFmtId="40" fontId="4" fillId="19" borderId="3" xfId="0" applyNumberFormat="1" applyFont="1" applyFill="1" applyBorder="1" applyAlignment="1">
      <alignment horizontal="left" vertical="center" indent="6"/>
    </xf>
    <xf numFmtId="4" fontId="4" fillId="19" borderId="46" xfId="0" applyNumberFormat="1" applyFont="1" applyFill="1" applyBorder="1" applyAlignment="1">
      <alignment horizontal="left" vertical="center" indent="6"/>
    </xf>
    <xf numFmtId="40" fontId="4" fillId="43" borderId="40" xfId="0" applyNumberFormat="1" applyFont="1" applyFill="1" applyBorder="1" applyAlignment="1">
      <alignment horizontal="left" vertical="center" indent="6"/>
    </xf>
    <xf numFmtId="40" fontId="4" fillId="43" borderId="3" xfId="0" applyNumberFormat="1" applyFont="1" applyFill="1" applyBorder="1" applyAlignment="1">
      <alignment horizontal="left" vertical="center" indent="6"/>
    </xf>
    <xf numFmtId="4" fontId="4" fillId="43" borderId="46" xfId="0" applyNumberFormat="1" applyFont="1" applyFill="1" applyBorder="1" applyAlignment="1">
      <alignment horizontal="left" vertical="center" indent="6"/>
    </xf>
    <xf numFmtId="40" fontId="4" fillId="89" borderId="40" xfId="0" applyNumberFormat="1" applyFont="1" applyFill="1" applyBorder="1" applyAlignment="1">
      <alignment horizontal="left" vertical="center" indent="6"/>
    </xf>
    <xf numFmtId="40" fontId="4" fillId="89" borderId="3" xfId="0" applyNumberFormat="1" applyFont="1" applyFill="1" applyBorder="1" applyAlignment="1">
      <alignment horizontal="left" vertical="center" indent="6"/>
    </xf>
    <xf numFmtId="40" fontId="4" fillId="40" borderId="3" xfId="0" applyNumberFormat="1" applyFont="1" applyFill="1" applyBorder="1" applyAlignment="1">
      <alignment horizontal="left" vertical="center" indent="6"/>
    </xf>
    <xf numFmtId="4" fontId="4" fillId="40" borderId="46" xfId="0" applyNumberFormat="1" applyFont="1" applyFill="1" applyBorder="1" applyAlignment="1">
      <alignment horizontal="left" vertical="center" indent="6"/>
    </xf>
    <xf numFmtId="40" fontId="3" fillId="11" borderId="39" xfId="0" applyNumberFormat="1" applyFont="1" applyFill="1" applyBorder="1" applyAlignment="1">
      <alignment horizontal="left" vertical="center" indent="6"/>
    </xf>
    <xf numFmtId="40" fontId="3" fillId="11" borderId="43" xfId="0" applyNumberFormat="1" applyFont="1" applyFill="1" applyBorder="1" applyAlignment="1">
      <alignment horizontal="left" vertical="center" indent="6"/>
    </xf>
    <xf numFmtId="40" fontId="3" fillId="68" borderId="39" xfId="0" applyNumberFormat="1" applyFont="1" applyFill="1" applyBorder="1" applyAlignment="1">
      <alignment horizontal="left" vertical="center" indent="6"/>
    </xf>
    <xf numFmtId="40" fontId="3" fillId="68" borderId="1" xfId="0" applyNumberFormat="1" applyFont="1" applyFill="1" applyBorder="1" applyAlignment="1">
      <alignment horizontal="left" vertical="center" indent="6"/>
    </xf>
    <xf numFmtId="4" fontId="3" fillId="68" borderId="43" xfId="0" applyNumberFormat="1" applyFont="1" applyFill="1" applyBorder="1" applyAlignment="1">
      <alignment horizontal="left" vertical="center" indent="6"/>
    </xf>
    <xf numFmtId="40" fontId="3" fillId="58" borderId="39" xfId="0" applyNumberFormat="1" applyFont="1" applyFill="1" applyBorder="1" applyAlignment="1">
      <alignment horizontal="left" vertical="center" indent="6"/>
    </xf>
    <xf numFmtId="40" fontId="3" fillId="58" borderId="1" xfId="0" applyNumberFormat="1" applyFont="1" applyFill="1" applyBorder="1" applyAlignment="1">
      <alignment horizontal="left" vertical="center" indent="6"/>
    </xf>
    <xf numFmtId="40" fontId="3" fillId="63" borderId="39" xfId="0" applyNumberFormat="1" applyFont="1" applyFill="1" applyBorder="1" applyAlignment="1">
      <alignment horizontal="left" vertical="center" indent="6"/>
    </xf>
    <xf numFmtId="40" fontId="3" fillId="63" borderId="1" xfId="0" applyNumberFormat="1" applyFont="1" applyFill="1" applyBorder="1" applyAlignment="1">
      <alignment horizontal="left" vertical="center" indent="6"/>
    </xf>
    <xf numFmtId="4" fontId="3" fillId="63" borderId="43" xfId="0" applyNumberFormat="1" applyFont="1" applyFill="1" applyBorder="1" applyAlignment="1">
      <alignment horizontal="left" vertical="center" indent="6"/>
    </xf>
    <xf numFmtId="40" fontId="3" fillId="91" borderId="39" xfId="0" applyNumberFormat="1" applyFont="1" applyFill="1" applyBorder="1" applyAlignment="1">
      <alignment horizontal="left" vertical="center" indent="6"/>
    </xf>
    <xf numFmtId="40" fontId="3" fillId="91" borderId="1" xfId="0" applyNumberFormat="1" applyFont="1" applyFill="1" applyBorder="1" applyAlignment="1">
      <alignment horizontal="left" vertical="center" indent="6"/>
    </xf>
    <xf numFmtId="0" fontId="4" fillId="40" borderId="86" xfId="0" applyFont="1" applyFill="1" applyBorder="1" applyAlignment="1">
      <alignment horizontal="left" vertical="center" indent="1"/>
    </xf>
    <xf numFmtId="40" fontId="3" fillId="12" borderId="39" xfId="0" applyNumberFormat="1" applyFont="1" applyFill="1" applyBorder="1" applyAlignment="1">
      <alignment horizontal="left" vertical="center" indent="6"/>
    </xf>
    <xf numFmtId="40" fontId="3" fillId="12" borderId="43" xfId="0" applyNumberFormat="1" applyFont="1" applyFill="1" applyBorder="1" applyAlignment="1">
      <alignment horizontal="left" vertical="center" indent="6"/>
    </xf>
    <xf numFmtId="40" fontId="3" fillId="69" borderId="39" xfId="0" applyNumberFormat="1" applyFont="1" applyFill="1" applyBorder="1" applyAlignment="1">
      <alignment horizontal="left" vertical="center" indent="6"/>
    </xf>
    <xf numFmtId="40" fontId="3" fillId="69" borderId="1" xfId="0" applyNumberFormat="1" applyFont="1" applyFill="1" applyBorder="1" applyAlignment="1">
      <alignment horizontal="left" vertical="center" indent="6"/>
    </xf>
    <xf numFmtId="4" fontId="3" fillId="69" borderId="43" xfId="0" applyNumberFormat="1" applyFont="1" applyFill="1" applyBorder="1" applyAlignment="1">
      <alignment horizontal="left" vertical="center" indent="6"/>
    </xf>
    <xf numFmtId="40" fontId="3" fillId="59" borderId="39" xfId="0" applyNumberFormat="1" applyFont="1" applyFill="1" applyBorder="1" applyAlignment="1">
      <alignment horizontal="left" vertical="center" indent="6"/>
    </xf>
    <xf numFmtId="40" fontId="3" fillId="59" borderId="1" xfId="0" applyNumberFormat="1" applyFont="1" applyFill="1" applyBorder="1" applyAlignment="1">
      <alignment horizontal="left" vertical="center" indent="6"/>
    </xf>
    <xf numFmtId="40" fontId="3" fillId="64" borderId="39" xfId="0" applyNumberFormat="1" applyFont="1" applyFill="1" applyBorder="1" applyAlignment="1">
      <alignment horizontal="left" vertical="center" indent="6"/>
    </xf>
    <xf numFmtId="40" fontId="3" fillId="64" borderId="1" xfId="0" applyNumberFormat="1" applyFont="1" applyFill="1" applyBorder="1" applyAlignment="1">
      <alignment horizontal="left" vertical="center" indent="6"/>
    </xf>
    <xf numFmtId="4" fontId="3" fillId="64" borderId="43" xfId="0" applyNumberFormat="1" applyFont="1" applyFill="1" applyBorder="1" applyAlignment="1">
      <alignment horizontal="left" vertical="center" indent="6"/>
    </xf>
    <xf numFmtId="40" fontId="3" fillId="92" borderId="39" xfId="0" applyNumberFormat="1" applyFont="1" applyFill="1" applyBorder="1" applyAlignment="1">
      <alignment horizontal="left" vertical="center" indent="6"/>
    </xf>
    <xf numFmtId="40" fontId="3" fillId="92" borderId="1" xfId="0" applyNumberFormat="1" applyFont="1" applyFill="1" applyBorder="1" applyAlignment="1">
      <alignment horizontal="left" vertical="center" indent="6"/>
    </xf>
    <xf numFmtId="40" fontId="3" fillId="12" borderId="1" xfId="0" applyNumberFormat="1" applyFont="1" applyFill="1" applyBorder="1" applyAlignment="1">
      <alignment horizontal="left" vertical="center" indent="6"/>
    </xf>
    <xf numFmtId="40" fontId="3" fillId="90" borderId="1" xfId="0" applyNumberFormat="1" applyFont="1" applyFill="1" applyBorder="1" applyAlignment="1">
      <alignment vertical="center"/>
    </xf>
    <xf numFmtId="4" fontId="4" fillId="89" borderId="9" xfId="0" applyNumberFormat="1" applyFont="1" applyFill="1" applyBorder="1" applyAlignment="1">
      <alignment horizontal="left" vertical="center" indent="6"/>
    </xf>
    <xf numFmtId="4" fontId="3" fillId="91" borderId="1" xfId="0" applyNumberFormat="1" applyFont="1" applyFill="1" applyBorder="1" applyAlignment="1">
      <alignment horizontal="left" vertical="center" indent="6"/>
    </xf>
    <xf numFmtId="4" fontId="3" fillId="92" borderId="1" xfId="0" applyNumberFormat="1" applyFont="1" applyFill="1" applyBorder="1" applyAlignment="1">
      <alignment horizontal="left" vertical="center" indent="6"/>
    </xf>
    <xf numFmtId="17" fontId="37" fillId="72" borderId="40" xfId="0" applyNumberFormat="1" applyFont="1" applyFill="1" applyBorder="1" applyAlignment="1">
      <alignment horizontal="center" vertical="center"/>
    </xf>
    <xf numFmtId="40" fontId="4" fillId="40" borderId="10" xfId="0" applyNumberFormat="1" applyFont="1" applyFill="1" applyBorder="1" applyAlignment="1">
      <alignment horizontal="left" vertical="center" indent="6"/>
    </xf>
    <xf numFmtId="40" fontId="4" fillId="40" borderId="9" xfId="0" applyNumberFormat="1" applyFont="1" applyFill="1" applyBorder="1" applyAlignment="1">
      <alignment horizontal="left" vertical="center" indent="6"/>
    </xf>
    <xf numFmtId="0" fontId="4" fillId="40" borderId="60" xfId="0" applyFont="1" applyFill="1" applyBorder="1" applyAlignment="1">
      <alignment horizontal="left" vertical="center" indent="2"/>
    </xf>
    <xf numFmtId="0" fontId="4" fillId="2" borderId="32" xfId="0" applyFont="1" applyFill="1" applyBorder="1" applyAlignment="1">
      <alignment horizontal="center" vertical="center"/>
    </xf>
    <xf numFmtId="0" fontId="4" fillId="89" borderId="0" xfId="0" applyFont="1" applyFill="1" applyAlignment="1">
      <alignment horizontal="center" vertical="center"/>
    </xf>
    <xf numFmtId="0" fontId="4" fillId="0" borderId="10" xfId="0" applyFont="1" applyBorder="1" applyAlignment="1">
      <alignment horizontal="center" vertical="center"/>
    </xf>
    <xf numFmtId="165" fontId="4" fillId="0" borderId="10" xfId="0" applyNumberFormat="1" applyFont="1" applyBorder="1" applyAlignment="1">
      <alignment horizontal="center" vertical="center"/>
    </xf>
    <xf numFmtId="0" fontId="37" fillId="7" borderId="80" xfId="0" applyFont="1" applyFill="1" applyBorder="1" applyAlignment="1">
      <alignment horizontal="center" vertical="center" wrapText="1"/>
    </xf>
    <xf numFmtId="165" fontId="4" fillId="19" borderId="54" xfId="0" applyNumberFormat="1" applyFont="1" applyFill="1" applyBorder="1" applyAlignment="1">
      <alignment horizontal="center" vertical="center"/>
    </xf>
    <xf numFmtId="40" fontId="4" fillId="40" borderId="12" xfId="0" applyNumberFormat="1" applyFont="1" applyFill="1" applyBorder="1" applyAlignment="1">
      <alignment horizontal="left" vertical="center" indent="6"/>
    </xf>
    <xf numFmtId="4" fontId="4" fillId="40" borderId="45" xfId="0" applyNumberFormat="1" applyFont="1" applyFill="1" applyBorder="1" applyAlignment="1">
      <alignment horizontal="left" vertical="center" indent="6"/>
    </xf>
    <xf numFmtId="40" fontId="4" fillId="40" borderId="72" xfId="0" applyNumberFormat="1" applyFont="1" applyFill="1" applyBorder="1" applyAlignment="1">
      <alignment horizontal="left" vertical="center" indent="6"/>
    </xf>
    <xf numFmtId="40" fontId="4" fillId="40" borderId="21" xfId="0" applyNumberFormat="1" applyFont="1" applyFill="1" applyBorder="1" applyAlignment="1">
      <alignment horizontal="left" vertical="center" indent="6"/>
    </xf>
    <xf numFmtId="4" fontId="4" fillId="40" borderId="47" xfId="0" applyNumberFormat="1" applyFont="1" applyFill="1" applyBorder="1" applyAlignment="1">
      <alignment horizontal="left" vertical="center" indent="6"/>
    </xf>
    <xf numFmtId="40" fontId="4" fillId="68" borderId="86" xfId="0" applyNumberFormat="1" applyFont="1" applyFill="1" applyBorder="1" applyAlignment="1">
      <alignment vertical="center"/>
    </xf>
    <xf numFmtId="4" fontId="4" fillId="68" borderId="69" xfId="0" applyNumberFormat="1" applyFont="1" applyFill="1" applyBorder="1" applyAlignment="1">
      <alignment vertical="center"/>
    </xf>
    <xf numFmtId="40" fontId="4" fillId="58" borderId="86" xfId="0" applyNumberFormat="1" applyFont="1" applyFill="1" applyBorder="1" applyAlignment="1">
      <alignment vertical="center"/>
    </xf>
    <xf numFmtId="4" fontId="4" fillId="58" borderId="69" xfId="0" applyNumberFormat="1" applyFont="1" applyFill="1" applyBorder="1" applyAlignment="1">
      <alignment vertical="center"/>
    </xf>
    <xf numFmtId="40" fontId="4" fillId="63" borderId="86" xfId="0" applyNumberFormat="1" applyFont="1" applyFill="1" applyBorder="1" applyAlignment="1">
      <alignment vertical="center"/>
    </xf>
    <xf numFmtId="4" fontId="4" fillId="63" borderId="69" xfId="0" applyNumberFormat="1" applyFont="1" applyFill="1" applyBorder="1" applyAlignment="1">
      <alignment vertical="center"/>
    </xf>
    <xf numFmtId="40" fontId="4" fillId="91" borderId="86" xfId="0" applyNumberFormat="1" applyFont="1" applyFill="1" applyBorder="1" applyAlignment="1">
      <alignment vertical="center"/>
    </xf>
    <xf numFmtId="40" fontId="4" fillId="40" borderId="27" xfId="0" applyNumberFormat="1" applyFont="1" applyFill="1" applyBorder="1" applyAlignment="1">
      <alignment horizontal="left" vertical="center" indent="6"/>
    </xf>
    <xf numFmtId="40" fontId="4" fillId="40" borderId="45" xfId="0" applyNumberFormat="1" applyFont="1" applyFill="1" applyBorder="1" applyAlignment="1">
      <alignment horizontal="left" vertical="center" indent="6"/>
    </xf>
    <xf numFmtId="40" fontId="4" fillId="40" borderId="30" xfId="0" applyNumberFormat="1" applyFont="1" applyFill="1" applyBorder="1" applyAlignment="1">
      <alignment horizontal="left" vertical="center" indent="6"/>
    </xf>
    <xf numFmtId="40" fontId="4" fillId="9" borderId="66" xfId="0" applyNumberFormat="1" applyFont="1" applyFill="1" applyBorder="1" applyAlignment="1">
      <alignment horizontal="left" vertical="center" indent="6"/>
    </xf>
    <xf numFmtId="40" fontId="4" fillId="9" borderId="12" xfId="0" applyNumberFormat="1" applyFont="1" applyFill="1" applyBorder="1" applyAlignment="1">
      <alignment horizontal="left" vertical="center" indent="6"/>
    </xf>
    <xf numFmtId="4" fontId="4" fillId="9" borderId="45" xfId="0" applyNumberFormat="1" applyFont="1" applyFill="1" applyBorder="1" applyAlignment="1">
      <alignment horizontal="left" vertical="center" indent="6"/>
    </xf>
    <xf numFmtId="40" fontId="4" fillId="19" borderId="66" xfId="0" applyNumberFormat="1" applyFont="1" applyFill="1" applyBorder="1" applyAlignment="1">
      <alignment horizontal="left" vertical="center" indent="6"/>
    </xf>
    <xf numFmtId="40" fontId="4" fillId="19" borderId="12" xfId="0" applyNumberFormat="1" applyFont="1" applyFill="1" applyBorder="1" applyAlignment="1">
      <alignment horizontal="left" vertical="center" indent="6"/>
    </xf>
    <xf numFmtId="4" fontId="4" fillId="19" borderId="45" xfId="0" applyNumberFormat="1" applyFont="1" applyFill="1" applyBorder="1" applyAlignment="1">
      <alignment horizontal="left" vertical="center" indent="6"/>
    </xf>
    <xf numFmtId="40" fontId="4" fillId="43" borderId="66" xfId="0" applyNumberFormat="1" applyFont="1" applyFill="1" applyBorder="1" applyAlignment="1">
      <alignment horizontal="left" vertical="center" indent="6"/>
    </xf>
    <xf numFmtId="40" fontId="4" fillId="43" borderId="12" xfId="0" applyNumberFormat="1" applyFont="1" applyFill="1" applyBorder="1" applyAlignment="1">
      <alignment horizontal="left" vertical="center" indent="6"/>
    </xf>
    <xf numFmtId="4" fontId="4" fillId="43" borderId="45" xfId="0" applyNumberFormat="1" applyFont="1" applyFill="1" applyBorder="1" applyAlignment="1">
      <alignment horizontal="left" vertical="center" indent="6"/>
    </xf>
    <xf numFmtId="40" fontId="4" fillId="89" borderId="66" xfId="0" applyNumberFormat="1" applyFont="1" applyFill="1" applyBorder="1" applyAlignment="1">
      <alignment horizontal="left" vertical="center" indent="6"/>
    </xf>
    <xf numFmtId="40" fontId="4" fillId="89" borderId="12" xfId="0" applyNumberFormat="1" applyFont="1" applyFill="1" applyBorder="1" applyAlignment="1">
      <alignment horizontal="left" vertical="center" indent="6"/>
    </xf>
    <xf numFmtId="40" fontId="4" fillId="40" borderId="26" xfId="0" applyNumberFormat="1" applyFont="1" applyFill="1" applyBorder="1" applyAlignment="1">
      <alignment horizontal="left" vertical="center" indent="6"/>
    </xf>
    <xf numFmtId="40" fontId="4" fillId="40" borderId="47" xfId="0" applyNumberFormat="1" applyFont="1" applyFill="1" applyBorder="1" applyAlignment="1">
      <alignment horizontal="left" vertical="center" indent="6"/>
    </xf>
    <xf numFmtId="40" fontId="4" fillId="40" borderId="31" xfId="0" applyNumberFormat="1" applyFont="1" applyFill="1" applyBorder="1" applyAlignment="1">
      <alignment horizontal="left" vertical="center" indent="6"/>
    </xf>
    <xf numFmtId="40" fontId="4" fillId="9" borderId="72" xfId="0" applyNumberFormat="1" applyFont="1" applyFill="1" applyBorder="1" applyAlignment="1">
      <alignment horizontal="left" vertical="center" indent="6"/>
    </xf>
    <xf numFmtId="40" fontId="4" fillId="9" borderId="21" xfId="0" applyNumberFormat="1" applyFont="1" applyFill="1" applyBorder="1" applyAlignment="1">
      <alignment horizontal="left" vertical="center" indent="6"/>
    </xf>
    <xf numFmtId="4" fontId="4" fillId="9" borderId="47" xfId="0" applyNumberFormat="1" applyFont="1" applyFill="1" applyBorder="1" applyAlignment="1">
      <alignment horizontal="left" vertical="center" indent="6"/>
    </xf>
    <xf numFmtId="40" fontId="4" fillId="19" borderId="72" xfId="0" applyNumberFormat="1" applyFont="1" applyFill="1" applyBorder="1" applyAlignment="1">
      <alignment horizontal="left" vertical="center" indent="6"/>
    </xf>
    <xf numFmtId="40" fontId="4" fillId="19" borderId="21" xfId="0" applyNumberFormat="1" applyFont="1" applyFill="1" applyBorder="1" applyAlignment="1">
      <alignment horizontal="left" vertical="center" indent="6"/>
    </xf>
    <xf numFmtId="4" fontId="4" fillId="19" borderId="47" xfId="0" applyNumberFormat="1" applyFont="1" applyFill="1" applyBorder="1" applyAlignment="1">
      <alignment horizontal="left" vertical="center" indent="6"/>
    </xf>
    <xf numFmtId="40" fontId="4" fillId="43" borderId="72" xfId="0" applyNumberFormat="1" applyFont="1" applyFill="1" applyBorder="1" applyAlignment="1">
      <alignment horizontal="left" vertical="center" indent="6"/>
    </xf>
    <xf numFmtId="40" fontId="4" fillId="43" borderId="21" xfId="0" applyNumberFormat="1" applyFont="1" applyFill="1" applyBorder="1" applyAlignment="1">
      <alignment horizontal="left" vertical="center" indent="6"/>
    </xf>
    <xf numFmtId="4" fontId="4" fillId="43" borderId="47" xfId="0" applyNumberFormat="1" applyFont="1" applyFill="1" applyBorder="1" applyAlignment="1">
      <alignment horizontal="left" vertical="center" indent="6"/>
    </xf>
    <xf numFmtId="40" fontId="4" fillId="89" borderId="72" xfId="0" applyNumberFormat="1" applyFont="1" applyFill="1" applyBorder="1" applyAlignment="1">
      <alignment horizontal="left" vertical="center" indent="6"/>
    </xf>
    <xf numFmtId="40" fontId="4" fillId="89" borderId="21" xfId="0" applyNumberFormat="1" applyFont="1" applyFill="1" applyBorder="1" applyAlignment="1">
      <alignment horizontal="left" vertical="center" indent="6"/>
    </xf>
    <xf numFmtId="40" fontId="4" fillId="15" borderId="86" xfId="0" applyNumberFormat="1" applyFont="1" applyFill="1" applyBorder="1" applyAlignment="1">
      <alignment horizontal="left" vertical="center" indent="6"/>
    </xf>
    <xf numFmtId="40" fontId="4" fillId="15" borderId="28" xfId="0" applyNumberFormat="1" applyFont="1" applyFill="1" applyBorder="1" applyAlignment="1">
      <alignment horizontal="left" vertical="center" indent="6"/>
    </xf>
    <xf numFmtId="40" fontId="4" fillId="15" borderId="69" xfId="0" applyNumberFormat="1" applyFont="1" applyFill="1" applyBorder="1" applyAlignment="1">
      <alignment horizontal="left" vertical="center" indent="6"/>
    </xf>
    <xf numFmtId="40" fontId="4" fillId="101" borderId="86" xfId="0" applyNumberFormat="1" applyFont="1" applyFill="1" applyBorder="1" applyAlignment="1">
      <alignment horizontal="left" vertical="center" indent="6"/>
    </xf>
    <xf numFmtId="40" fontId="4" fillId="101" borderId="28" xfId="0" applyNumberFormat="1" applyFont="1" applyFill="1" applyBorder="1" applyAlignment="1">
      <alignment horizontal="left" vertical="center" indent="6"/>
    </xf>
    <xf numFmtId="4" fontId="4" fillId="101" borderId="69" xfId="0" applyNumberFormat="1" applyFont="1" applyFill="1" applyBorder="1" applyAlignment="1">
      <alignment horizontal="left" vertical="center" indent="6"/>
    </xf>
    <xf numFmtId="40" fontId="4" fillId="105" borderId="86" xfId="0" applyNumberFormat="1" applyFont="1" applyFill="1" applyBorder="1" applyAlignment="1">
      <alignment horizontal="left" vertical="center" indent="6"/>
    </xf>
    <xf numFmtId="40" fontId="4" fillId="105" borderId="28" xfId="0" applyNumberFormat="1" applyFont="1" applyFill="1" applyBorder="1" applyAlignment="1">
      <alignment horizontal="left" vertical="center" indent="6"/>
    </xf>
    <xf numFmtId="4" fontId="4" fillId="105" borderId="69" xfId="0" applyNumberFormat="1" applyFont="1" applyFill="1" applyBorder="1" applyAlignment="1">
      <alignment horizontal="left" vertical="center" indent="6"/>
    </xf>
    <xf numFmtId="40" fontId="4" fillId="111" borderId="86" xfId="0" applyNumberFormat="1" applyFont="1" applyFill="1" applyBorder="1" applyAlignment="1">
      <alignment horizontal="left" vertical="center" indent="6"/>
    </xf>
    <xf numFmtId="40" fontId="4" fillId="111" borderId="28" xfId="0" applyNumberFormat="1" applyFont="1" applyFill="1" applyBorder="1" applyAlignment="1">
      <alignment horizontal="left" vertical="center" indent="6"/>
    </xf>
    <xf numFmtId="4" fontId="4" fillId="111" borderId="69" xfId="0" applyNumberFormat="1" applyFont="1" applyFill="1" applyBorder="1" applyAlignment="1">
      <alignment horizontal="left" vertical="center" indent="6"/>
    </xf>
    <xf numFmtId="40" fontId="4" fillId="117" borderId="86" xfId="0" applyNumberFormat="1" applyFont="1" applyFill="1" applyBorder="1" applyAlignment="1">
      <alignment horizontal="left" vertical="center" indent="6"/>
    </xf>
    <xf numFmtId="40" fontId="4" fillId="117" borderId="28" xfId="0" applyNumberFormat="1" applyFont="1" applyFill="1" applyBorder="1" applyAlignment="1">
      <alignment horizontal="left" vertical="center" indent="6"/>
    </xf>
    <xf numFmtId="40" fontId="4" fillId="16" borderId="86" xfId="0" applyNumberFormat="1" applyFont="1" applyFill="1" applyBorder="1" applyAlignment="1">
      <alignment horizontal="left" vertical="center" indent="6"/>
    </xf>
    <xf numFmtId="40" fontId="4" fillId="16" borderId="28" xfId="0" applyNumberFormat="1" applyFont="1" applyFill="1" applyBorder="1" applyAlignment="1">
      <alignment horizontal="left" vertical="center" indent="6"/>
    </xf>
    <xf numFmtId="40" fontId="4" fillId="16" borderId="69" xfId="0" applyNumberFormat="1" applyFont="1" applyFill="1" applyBorder="1" applyAlignment="1">
      <alignment horizontal="left" vertical="center" indent="6"/>
    </xf>
    <xf numFmtId="40" fontId="4" fillId="103" borderId="86" xfId="0" applyNumberFormat="1" applyFont="1" applyFill="1" applyBorder="1" applyAlignment="1">
      <alignment horizontal="left" vertical="center" indent="6"/>
    </xf>
    <xf numFmtId="40" fontId="4" fillId="103" borderId="28" xfId="0" applyNumberFormat="1" applyFont="1" applyFill="1" applyBorder="1" applyAlignment="1">
      <alignment horizontal="left" vertical="center" indent="6"/>
    </xf>
    <xf numFmtId="4" fontId="4" fillId="103" borderId="69" xfId="0" applyNumberFormat="1" applyFont="1" applyFill="1" applyBorder="1" applyAlignment="1">
      <alignment horizontal="left" vertical="center" indent="6"/>
    </xf>
    <xf numFmtId="40" fontId="4" fillId="106" borderId="86" xfId="0" applyNumberFormat="1" applyFont="1" applyFill="1" applyBorder="1" applyAlignment="1">
      <alignment horizontal="left" vertical="center" indent="6"/>
    </xf>
    <xf numFmtId="40" fontId="4" fillId="106" borderId="28" xfId="0" applyNumberFormat="1" applyFont="1" applyFill="1" applyBorder="1" applyAlignment="1">
      <alignment horizontal="left" vertical="center" indent="6"/>
    </xf>
    <xf numFmtId="4" fontId="4" fillId="106" borderId="69" xfId="0" applyNumberFormat="1" applyFont="1" applyFill="1" applyBorder="1" applyAlignment="1">
      <alignment horizontal="left" vertical="center" indent="6"/>
    </xf>
    <xf numFmtId="40" fontId="4" fillId="110" borderId="86" xfId="0" applyNumberFormat="1" applyFont="1" applyFill="1" applyBorder="1" applyAlignment="1">
      <alignment horizontal="left" vertical="center" indent="6"/>
    </xf>
    <xf numFmtId="40" fontId="4" fillId="110" borderId="28" xfId="0" applyNumberFormat="1" applyFont="1" applyFill="1" applyBorder="1" applyAlignment="1">
      <alignment horizontal="left" vertical="center" indent="6"/>
    </xf>
    <xf numFmtId="4" fontId="4" fillId="110" borderId="69" xfId="0" applyNumberFormat="1" applyFont="1" applyFill="1" applyBorder="1" applyAlignment="1">
      <alignment horizontal="left" vertical="center" indent="6"/>
    </xf>
    <xf numFmtId="40" fontId="4" fillId="118" borderId="86" xfId="0" applyNumberFormat="1" applyFont="1" applyFill="1" applyBorder="1" applyAlignment="1">
      <alignment horizontal="left" vertical="center" indent="6"/>
    </xf>
    <xf numFmtId="40" fontId="4" fillId="118" borderId="28" xfId="0" applyNumberFormat="1" applyFont="1" applyFill="1" applyBorder="1" applyAlignment="1">
      <alignment horizontal="left" vertical="center" indent="6"/>
    </xf>
    <xf numFmtId="40" fontId="4" fillId="17" borderId="86" xfId="0" applyNumberFormat="1" applyFont="1" applyFill="1" applyBorder="1" applyAlignment="1">
      <alignment horizontal="left" vertical="center" indent="6"/>
    </xf>
    <xf numFmtId="40" fontId="4" fillId="17" borderId="28" xfId="0" applyNumberFormat="1" applyFont="1" applyFill="1" applyBorder="1" applyAlignment="1">
      <alignment horizontal="left" vertical="center" indent="6"/>
    </xf>
    <xf numFmtId="40" fontId="4" fillId="17" borderId="69" xfId="0" applyNumberFormat="1" applyFont="1" applyFill="1" applyBorder="1" applyAlignment="1">
      <alignment horizontal="left" vertical="center" indent="6"/>
    </xf>
    <xf numFmtId="40" fontId="4" fillId="102" borderId="86" xfId="0" applyNumberFormat="1" applyFont="1" applyFill="1" applyBorder="1" applyAlignment="1">
      <alignment horizontal="left" vertical="center" indent="6"/>
    </xf>
    <xf numFmtId="40" fontId="4" fillId="102" borderId="28" xfId="0" applyNumberFormat="1" applyFont="1" applyFill="1" applyBorder="1" applyAlignment="1">
      <alignment horizontal="left" vertical="center" indent="6"/>
    </xf>
    <xf numFmtId="4" fontId="4" fillId="102" borderId="69" xfId="0" applyNumberFormat="1" applyFont="1" applyFill="1" applyBorder="1" applyAlignment="1">
      <alignment horizontal="left" vertical="center" indent="6"/>
    </xf>
    <xf numFmtId="40" fontId="4" fillId="107" borderId="86" xfId="0" applyNumberFormat="1" applyFont="1" applyFill="1" applyBorder="1" applyAlignment="1">
      <alignment horizontal="left" vertical="center" indent="6"/>
    </xf>
    <xf numFmtId="40" fontId="4" fillId="107" borderId="28" xfId="0" applyNumberFormat="1" applyFont="1" applyFill="1" applyBorder="1" applyAlignment="1">
      <alignment horizontal="left" vertical="center" indent="6"/>
    </xf>
    <xf numFmtId="4" fontId="4" fillId="107" borderId="69" xfId="0" applyNumberFormat="1" applyFont="1" applyFill="1" applyBorder="1" applyAlignment="1">
      <alignment horizontal="left" vertical="center" indent="6"/>
    </xf>
    <xf numFmtId="40" fontId="4" fillId="109" borderId="86" xfId="0" applyNumberFormat="1" applyFont="1" applyFill="1" applyBorder="1" applyAlignment="1">
      <alignment horizontal="left" vertical="center" indent="6"/>
    </xf>
    <xf numFmtId="40" fontId="4" fillId="109" borderId="28" xfId="0" applyNumberFormat="1" applyFont="1" applyFill="1" applyBorder="1" applyAlignment="1">
      <alignment horizontal="left" vertical="center" indent="6"/>
    </xf>
    <xf numFmtId="4" fontId="4" fillId="109" borderId="69" xfId="0" applyNumberFormat="1" applyFont="1" applyFill="1" applyBorder="1" applyAlignment="1">
      <alignment horizontal="left" vertical="center" indent="6"/>
    </xf>
    <xf numFmtId="40" fontId="4" fillId="119" borderId="86" xfId="0" applyNumberFormat="1" applyFont="1" applyFill="1" applyBorder="1" applyAlignment="1">
      <alignment horizontal="left" vertical="center" indent="6"/>
    </xf>
    <xf numFmtId="40" fontId="4" fillId="119" borderId="28" xfId="0" applyNumberFormat="1" applyFont="1" applyFill="1" applyBorder="1" applyAlignment="1">
      <alignment horizontal="left" vertical="center" indent="6"/>
    </xf>
    <xf numFmtId="40" fontId="4" fillId="114" borderId="28" xfId="0" applyNumberFormat="1" applyFont="1" applyFill="1" applyBorder="1" applyAlignment="1">
      <alignment horizontal="left" vertical="center" indent="6"/>
    </xf>
    <xf numFmtId="40" fontId="4" fillId="115" borderId="28" xfId="0" applyNumberFormat="1" applyFont="1" applyFill="1" applyBorder="1" applyAlignment="1">
      <alignment horizontal="left" vertical="center" indent="6"/>
    </xf>
    <xf numFmtId="40" fontId="4" fillId="113" borderId="28" xfId="0" applyNumberFormat="1" applyFont="1" applyFill="1" applyBorder="1" applyAlignment="1">
      <alignment horizontal="left" vertical="center" indent="6"/>
    </xf>
    <xf numFmtId="44" fontId="3" fillId="133" borderId="87" xfId="0" applyNumberFormat="1" applyFont="1" applyFill="1" applyBorder="1" applyAlignment="1">
      <alignment vertical="center"/>
    </xf>
    <xf numFmtId="44" fontId="3" fillId="133" borderId="73" xfId="0" applyNumberFormat="1" applyFont="1" applyFill="1" applyBorder="1" applyAlignment="1">
      <alignment vertical="center"/>
    </xf>
    <xf numFmtId="44" fontId="3" fillId="133" borderId="74" xfId="0" applyNumberFormat="1" applyFont="1" applyFill="1" applyBorder="1" applyAlignment="1">
      <alignment vertical="center"/>
    </xf>
    <xf numFmtId="40" fontId="3" fillId="55" borderId="39" xfId="0" applyNumberFormat="1" applyFont="1" applyFill="1" applyBorder="1" applyAlignment="1">
      <alignment horizontal="left" vertical="center" indent="6"/>
    </xf>
    <xf numFmtId="40" fontId="3" fillId="55" borderId="1" xfId="0" applyNumberFormat="1" applyFont="1" applyFill="1" applyBorder="1" applyAlignment="1">
      <alignment horizontal="left" vertical="center" indent="6"/>
    </xf>
    <xf numFmtId="4" fontId="3" fillId="55" borderId="43" xfId="0" applyNumberFormat="1" applyFont="1" applyFill="1" applyBorder="1" applyAlignment="1">
      <alignment horizontal="left" vertical="center" indent="6"/>
    </xf>
    <xf numFmtId="40" fontId="3" fillId="45" borderId="39" xfId="0" applyNumberFormat="1" applyFont="1" applyFill="1" applyBorder="1" applyAlignment="1">
      <alignment horizontal="left" vertical="center" indent="6"/>
    </xf>
    <xf numFmtId="40" fontId="3" fillId="45" borderId="9" xfId="0" applyNumberFormat="1" applyFont="1" applyFill="1" applyBorder="1" applyAlignment="1">
      <alignment horizontal="left" vertical="center" indent="6"/>
    </xf>
    <xf numFmtId="4" fontId="3" fillId="45" borderId="43" xfId="0" applyNumberFormat="1" applyFont="1" applyFill="1" applyBorder="1" applyAlignment="1">
      <alignment horizontal="left" vertical="center" indent="6"/>
    </xf>
    <xf numFmtId="165" fontId="3" fillId="56" borderId="39" xfId="0" applyNumberFormat="1" applyFont="1" applyFill="1" applyBorder="1" applyAlignment="1">
      <alignment vertical="center"/>
    </xf>
    <xf numFmtId="17" fontId="37" fillId="79" borderId="53" xfId="0" applyNumberFormat="1" applyFont="1" applyFill="1" applyBorder="1" applyAlignment="1">
      <alignment horizontal="left" vertical="center" indent="2"/>
    </xf>
    <xf numFmtId="0" fontId="41" fillId="135" borderId="39" xfId="0" applyFont="1" applyFill="1" applyBorder="1" applyAlignment="1">
      <alignment horizontal="left" vertical="center" indent="2"/>
    </xf>
    <xf numFmtId="0" fontId="41" fillId="136" borderId="86" xfId="0" applyFont="1" applyFill="1" applyBorder="1" applyAlignment="1">
      <alignment horizontal="left" vertical="center" indent="2"/>
    </xf>
    <xf numFmtId="0" fontId="41" fillId="40" borderId="86" xfId="0" applyFont="1" applyFill="1" applyBorder="1" applyAlignment="1">
      <alignment horizontal="left" vertical="center" indent="2"/>
    </xf>
    <xf numFmtId="0" fontId="41" fillId="40" borderId="81" xfId="0" applyFont="1" applyFill="1" applyBorder="1" applyAlignment="1">
      <alignment horizontal="left" vertical="center" indent="2"/>
    </xf>
    <xf numFmtId="0" fontId="41" fillId="50" borderId="53" xfId="0" applyFont="1" applyFill="1" applyBorder="1" applyAlignment="1">
      <alignment horizontal="left" vertical="center" indent="2"/>
    </xf>
    <xf numFmtId="44" fontId="4" fillId="40" borderId="45" xfId="0" applyNumberFormat="1" applyFont="1" applyFill="1" applyBorder="1" applyAlignment="1">
      <alignment vertical="center"/>
    </xf>
    <xf numFmtId="40" fontId="3" fillId="48" borderId="39" xfId="0" applyNumberFormat="1" applyFont="1" applyFill="1" applyBorder="1" applyAlignment="1">
      <alignment horizontal="left" vertical="center" indent="6"/>
    </xf>
    <xf numFmtId="40" fontId="3" fillId="48" borderId="43" xfId="0" applyNumberFormat="1" applyFont="1" applyFill="1" applyBorder="1" applyAlignment="1">
      <alignment horizontal="left" vertical="center" indent="6"/>
    </xf>
    <xf numFmtId="40" fontId="3" fillId="11" borderId="1" xfId="0" applyNumberFormat="1" applyFont="1" applyFill="1" applyBorder="1" applyAlignment="1">
      <alignment horizontal="left" vertical="center" indent="6"/>
    </xf>
    <xf numFmtId="40" fontId="3" fillId="57" borderId="1" xfId="0" applyNumberFormat="1" applyFont="1" applyFill="1" applyBorder="1" applyAlignment="1">
      <alignment vertical="center"/>
    </xf>
    <xf numFmtId="4" fontId="4" fillId="19" borderId="9" xfId="0" applyNumberFormat="1" applyFont="1" applyFill="1" applyBorder="1" applyAlignment="1">
      <alignment horizontal="left" vertical="center" indent="6"/>
    </xf>
    <xf numFmtId="4" fontId="3" fillId="58" borderId="1" xfId="0" applyNumberFormat="1" applyFont="1" applyFill="1" applyBorder="1" applyAlignment="1">
      <alignment horizontal="left" vertical="center" indent="6"/>
    </xf>
    <xf numFmtId="4" fontId="3" fillId="59" borderId="1" xfId="0" applyNumberFormat="1" applyFont="1" applyFill="1" applyBorder="1" applyAlignment="1">
      <alignment horizontal="left" vertical="center" indent="6"/>
    </xf>
    <xf numFmtId="0" fontId="3" fillId="126" borderId="3" xfId="0" applyFont="1" applyFill="1" applyBorder="1" applyAlignment="1">
      <alignment horizontal="center" vertical="center"/>
    </xf>
    <xf numFmtId="0" fontId="4" fillId="0" borderId="1" xfId="0" applyFont="1" applyBorder="1" applyAlignment="1">
      <alignment horizontal="center"/>
    </xf>
    <xf numFmtId="0" fontId="4" fillId="9" borderId="12" xfId="0" applyFont="1" applyFill="1" applyBorder="1" applyAlignment="1">
      <alignment horizontal="center" vertical="center" wrapText="1"/>
    </xf>
    <xf numFmtId="169" fontId="4" fillId="9" borderId="12" xfId="3" applyNumberFormat="1" applyFont="1" applyFill="1" applyBorder="1" applyAlignment="1">
      <alignment horizontal="center" vertical="center"/>
    </xf>
    <xf numFmtId="169" fontId="4" fillId="9" borderId="3" xfId="3" applyNumberFormat="1" applyFont="1" applyFill="1" applyBorder="1" applyAlignment="1">
      <alignment horizontal="center" vertical="center"/>
    </xf>
    <xf numFmtId="169" fontId="4" fillId="9" borderId="21" xfId="3" applyNumberFormat="1" applyFont="1" applyFill="1" applyBorder="1" applyAlignment="1">
      <alignment horizontal="center" vertical="center"/>
    </xf>
    <xf numFmtId="0" fontId="3" fillId="0" borderId="30" xfId="0" applyFont="1" applyBorder="1" applyAlignment="1">
      <alignment vertical="center"/>
    </xf>
    <xf numFmtId="0" fontId="4" fillId="0" borderId="10" xfId="0" applyFont="1" applyBorder="1" applyAlignment="1">
      <alignment vertical="center"/>
    </xf>
    <xf numFmtId="166" fontId="3" fillId="0" borderId="31" xfId="2" applyNumberFormat="1" applyFont="1" applyFill="1" applyBorder="1" applyAlignment="1">
      <alignment vertical="center"/>
    </xf>
    <xf numFmtId="0" fontId="3" fillId="0" borderId="44" xfId="0" applyFont="1" applyBorder="1" applyAlignment="1">
      <alignment vertical="center"/>
    </xf>
    <xf numFmtId="0" fontId="3" fillId="40" borderId="3" xfId="0" applyFont="1" applyFill="1" applyBorder="1" applyAlignment="1">
      <alignment horizontal="left" vertical="center" indent="3"/>
    </xf>
    <xf numFmtId="166" fontId="3" fillId="42" borderId="3" xfId="2" applyNumberFormat="1" applyFont="1" applyFill="1" applyBorder="1" applyAlignment="1">
      <alignment horizontal="left" vertical="center" indent="3"/>
    </xf>
    <xf numFmtId="44" fontId="3" fillId="123" borderId="87" xfId="0" applyNumberFormat="1" applyFont="1" applyFill="1" applyBorder="1" applyAlignment="1">
      <alignment vertical="center"/>
    </xf>
    <xf numFmtId="44" fontId="3" fillId="123" borderId="73" xfId="0" applyNumberFormat="1" applyFont="1" applyFill="1" applyBorder="1" applyAlignment="1">
      <alignment vertical="center"/>
    </xf>
    <xf numFmtId="44" fontId="3" fillId="123" borderId="74" xfId="0" applyNumberFormat="1" applyFont="1" applyFill="1" applyBorder="1" applyAlignment="1">
      <alignment vertical="center"/>
    </xf>
    <xf numFmtId="0" fontId="51" fillId="43" borderId="64" xfId="0" applyFont="1" applyFill="1" applyBorder="1" applyAlignment="1">
      <alignment horizontal="center" vertical="center"/>
    </xf>
    <xf numFmtId="0" fontId="51" fillId="43" borderId="52" xfId="0" applyFont="1" applyFill="1" applyBorder="1" applyAlignment="1">
      <alignment horizontal="center" vertical="center"/>
    </xf>
    <xf numFmtId="0" fontId="51" fillId="19" borderId="51" xfId="0" applyFont="1" applyFill="1" applyBorder="1" applyAlignment="1">
      <alignment horizontal="center" vertical="center"/>
    </xf>
    <xf numFmtId="0" fontId="51" fillId="43" borderId="50" xfId="0" applyFont="1" applyFill="1" applyBorder="1" applyAlignment="1">
      <alignment horizontal="center" vertical="center"/>
    </xf>
    <xf numFmtId="0" fontId="45" fillId="9" borderId="3" xfId="0" applyFont="1" applyFill="1" applyBorder="1" applyAlignment="1">
      <alignment horizontal="left" vertical="center" indent="2"/>
    </xf>
    <xf numFmtId="0" fontId="45" fillId="9" borderId="21" xfId="0" applyFont="1" applyFill="1" applyBorder="1" applyAlignment="1">
      <alignment horizontal="left" vertical="center" indent="2"/>
    </xf>
    <xf numFmtId="0" fontId="52" fillId="42" borderId="102" xfId="0" applyFont="1" applyFill="1" applyBorder="1" applyAlignment="1">
      <alignment horizontal="left" vertical="center" indent="2"/>
    </xf>
    <xf numFmtId="0" fontId="45" fillId="40" borderId="66" xfId="0" applyFont="1" applyFill="1" applyBorder="1" applyAlignment="1">
      <alignment horizontal="left" vertical="center" indent="2"/>
    </xf>
    <xf numFmtId="0" fontId="45" fillId="40" borderId="40" xfId="0" applyFont="1" applyFill="1" applyBorder="1" applyAlignment="1">
      <alignment horizontal="left" vertical="center" indent="2"/>
    </xf>
    <xf numFmtId="0" fontId="45" fillId="38" borderId="40" xfId="0" applyFont="1" applyFill="1" applyBorder="1" applyAlignment="1">
      <alignment horizontal="left" vertical="center" indent="2"/>
    </xf>
    <xf numFmtId="166" fontId="4" fillId="0" borderId="37" xfId="2" applyNumberFormat="1" applyFont="1" applyFill="1" applyBorder="1" applyAlignment="1">
      <alignment horizontal="center" vertical="center"/>
    </xf>
    <xf numFmtId="166" fontId="4" fillId="0" borderId="76" xfId="2" applyNumberFormat="1" applyFont="1" applyFill="1" applyBorder="1" applyAlignment="1">
      <alignment horizontal="center" vertical="center"/>
    </xf>
    <xf numFmtId="0" fontId="38" fillId="33" borderId="65" xfId="0" applyFont="1" applyFill="1" applyBorder="1" applyAlignment="1">
      <alignment horizontal="center" vertical="center"/>
    </xf>
    <xf numFmtId="0" fontId="51" fillId="134" borderId="67" xfId="0" quotePrefix="1" applyFont="1" applyFill="1" applyBorder="1" applyAlignment="1">
      <alignment horizontal="center" vertical="center"/>
    </xf>
    <xf numFmtId="166" fontId="4" fillId="0" borderId="36" xfId="2" applyNumberFormat="1" applyFont="1" applyBorder="1" applyAlignment="1">
      <alignment horizontal="center" vertical="center"/>
    </xf>
    <xf numFmtId="166" fontId="4" fillId="0" borderId="37" xfId="2" applyNumberFormat="1" applyFont="1" applyBorder="1" applyAlignment="1">
      <alignment horizontal="center" vertical="center"/>
    </xf>
    <xf numFmtId="166" fontId="4" fillId="0" borderId="76" xfId="2" applyNumberFormat="1" applyFont="1" applyBorder="1" applyAlignment="1">
      <alignment horizontal="center" vertical="center"/>
    </xf>
    <xf numFmtId="17" fontId="53" fillId="33" borderId="104" xfId="0" applyNumberFormat="1" applyFont="1" applyFill="1" applyBorder="1" applyAlignment="1">
      <alignment horizontal="center" vertical="center"/>
    </xf>
    <xf numFmtId="17" fontId="53" fillId="33" borderId="101" xfId="0" applyNumberFormat="1" applyFont="1" applyFill="1" applyBorder="1" applyAlignment="1">
      <alignment horizontal="center" vertical="center"/>
    </xf>
    <xf numFmtId="17" fontId="53" fillId="33" borderId="105" xfId="0" applyNumberFormat="1" applyFont="1" applyFill="1" applyBorder="1" applyAlignment="1">
      <alignment horizontal="center" vertical="center"/>
    </xf>
    <xf numFmtId="17" fontId="53" fillId="33" borderId="106" xfId="0" applyNumberFormat="1" applyFont="1" applyFill="1" applyBorder="1" applyAlignment="1">
      <alignment horizontal="center" vertical="center"/>
    </xf>
    <xf numFmtId="0" fontId="51" fillId="19" borderId="52" xfId="0" applyFont="1" applyFill="1" applyBorder="1" applyAlignment="1">
      <alignment horizontal="center" vertical="center"/>
    </xf>
    <xf numFmtId="0" fontId="51" fillId="19" borderId="50" xfId="0" applyFont="1" applyFill="1" applyBorder="1" applyAlignment="1">
      <alignment horizontal="center" vertical="center"/>
    </xf>
    <xf numFmtId="0" fontId="45" fillId="89" borderId="40" xfId="0" applyFont="1" applyFill="1" applyBorder="1" applyAlignment="1">
      <alignment horizontal="left" vertical="center" indent="2"/>
    </xf>
    <xf numFmtId="1" fontId="32" fillId="89" borderId="46" xfId="4" applyNumberFormat="1" applyFont="1" applyFill="1" applyBorder="1" applyAlignment="1">
      <alignment horizontal="left" vertical="center" indent="1"/>
    </xf>
    <xf numFmtId="1" fontId="32" fillId="89" borderId="40" xfId="4" applyNumberFormat="1" applyFont="1" applyFill="1" applyBorder="1" applyAlignment="1">
      <alignment horizontal="left" vertical="center" indent="1"/>
    </xf>
    <xf numFmtId="1" fontId="32" fillId="89" borderId="3" xfId="4" applyNumberFormat="1" applyFont="1" applyFill="1" applyBorder="1" applyAlignment="1">
      <alignment horizontal="left" vertical="center" indent="1"/>
    </xf>
    <xf numFmtId="1" fontId="32" fillId="89" borderId="9" xfId="4" applyNumberFormat="1" applyFont="1" applyFill="1" applyBorder="1" applyAlignment="1">
      <alignment horizontal="left" vertical="center" indent="1"/>
    </xf>
    <xf numFmtId="165" fontId="32" fillId="89" borderId="46" xfId="0" applyNumberFormat="1" applyFont="1" applyFill="1" applyBorder="1" applyAlignment="1">
      <alignment horizontal="left" vertical="center" indent="1"/>
    </xf>
    <xf numFmtId="165" fontId="32" fillId="89" borderId="40" xfId="0" applyNumberFormat="1" applyFont="1" applyFill="1" applyBorder="1" applyAlignment="1">
      <alignment horizontal="left" vertical="center" indent="1"/>
    </xf>
    <xf numFmtId="165" fontId="32" fillId="89" borderId="3" xfId="0" applyNumberFormat="1" applyFont="1" applyFill="1" applyBorder="1" applyAlignment="1">
      <alignment horizontal="left" vertical="center" indent="1"/>
    </xf>
    <xf numFmtId="165" fontId="32" fillId="89" borderId="9" xfId="0" applyNumberFormat="1" applyFont="1" applyFill="1" applyBorder="1" applyAlignment="1">
      <alignment horizontal="left" vertical="center" indent="1"/>
    </xf>
    <xf numFmtId="165" fontId="45" fillId="89" borderId="46" xfId="0" applyNumberFormat="1" applyFont="1" applyFill="1" applyBorder="1" applyAlignment="1">
      <alignment horizontal="left" vertical="center" indent="1"/>
    </xf>
    <xf numFmtId="165" fontId="45" fillId="89" borderId="40" xfId="0" applyNumberFormat="1" applyFont="1" applyFill="1" applyBorder="1" applyAlignment="1">
      <alignment horizontal="left" vertical="center" indent="1"/>
    </xf>
    <xf numFmtId="165" fontId="45" fillId="89" borderId="3" xfId="0" applyNumberFormat="1" applyFont="1" applyFill="1" applyBorder="1" applyAlignment="1">
      <alignment horizontal="left" vertical="center" indent="1"/>
    </xf>
    <xf numFmtId="165" fontId="45" fillId="89" borderId="9" xfId="0" applyNumberFormat="1" applyFont="1" applyFill="1" applyBorder="1" applyAlignment="1">
      <alignment horizontal="left" vertical="center" indent="1"/>
    </xf>
    <xf numFmtId="0" fontId="45" fillId="89" borderId="64" xfId="0" applyFont="1" applyFill="1" applyBorder="1" applyAlignment="1">
      <alignment horizontal="left" vertical="center" indent="2"/>
    </xf>
    <xf numFmtId="165" fontId="45" fillId="89" borderId="50" xfId="0" applyNumberFormat="1" applyFont="1" applyFill="1" applyBorder="1" applyAlignment="1">
      <alignment horizontal="left" vertical="center" indent="1"/>
    </xf>
    <xf numFmtId="165" fontId="45" fillId="89" borderId="64" xfId="0" applyNumberFormat="1" applyFont="1" applyFill="1" applyBorder="1" applyAlignment="1">
      <alignment horizontal="left" vertical="center" indent="1"/>
    </xf>
    <xf numFmtId="165" fontId="45" fillId="89" borderId="52" xfId="0" applyNumberFormat="1" applyFont="1" applyFill="1" applyBorder="1" applyAlignment="1">
      <alignment horizontal="left" vertical="center" indent="1"/>
    </xf>
    <xf numFmtId="165" fontId="45" fillId="89" borderId="75" xfId="0" applyNumberFormat="1" applyFont="1" applyFill="1" applyBorder="1" applyAlignment="1">
      <alignment horizontal="left" vertical="center" indent="1"/>
    </xf>
    <xf numFmtId="1" fontId="32" fillId="19" borderId="9" xfId="4" applyNumberFormat="1" applyFont="1" applyFill="1" applyBorder="1" applyAlignment="1">
      <alignment horizontal="left" vertical="center" indent="1"/>
    </xf>
    <xf numFmtId="1" fontId="32" fillId="19" borderId="40" xfId="4" applyNumberFormat="1" applyFont="1" applyFill="1" applyBorder="1" applyAlignment="1">
      <alignment horizontal="left" vertical="center" indent="1"/>
    </xf>
    <xf numFmtId="1" fontId="32" fillId="19" borderId="3" xfId="4" applyNumberFormat="1" applyFont="1" applyFill="1" applyBorder="1" applyAlignment="1">
      <alignment horizontal="left" vertical="center" indent="1"/>
    </xf>
    <xf numFmtId="1" fontId="32" fillId="19" borderId="46" xfId="4" applyNumberFormat="1" applyFont="1" applyFill="1" applyBorder="1" applyAlignment="1">
      <alignment horizontal="left" vertical="center" indent="1"/>
    </xf>
    <xf numFmtId="0" fontId="41" fillId="42" borderId="88" xfId="0" applyFont="1" applyFill="1" applyBorder="1" applyAlignment="1">
      <alignment horizontal="left" vertical="center" indent="2"/>
    </xf>
    <xf numFmtId="0" fontId="4" fillId="40" borderId="86" xfId="0" applyFont="1" applyFill="1" applyBorder="1" applyAlignment="1">
      <alignment horizontal="left" vertical="center" indent="4"/>
    </xf>
    <xf numFmtId="0" fontId="3" fillId="40" borderId="86" xfId="0" applyFont="1" applyFill="1" applyBorder="1" applyAlignment="1">
      <alignment horizontal="left" vertical="center" indent="4"/>
    </xf>
    <xf numFmtId="0" fontId="4" fillId="40" borderId="86" xfId="0" quotePrefix="1" applyFont="1" applyFill="1" applyBorder="1" applyAlignment="1">
      <alignment horizontal="left" vertical="center" indent="4"/>
    </xf>
    <xf numFmtId="0" fontId="3" fillId="40" borderId="86" xfId="0" applyFont="1" applyFill="1" applyBorder="1" applyAlignment="1">
      <alignment horizontal="left" vertical="center" indent="1"/>
    </xf>
    <xf numFmtId="0" fontId="41" fillId="42" borderId="86" xfId="0" applyFont="1" applyFill="1" applyBorder="1" applyAlignment="1">
      <alignment horizontal="left" vertical="center" indent="2"/>
    </xf>
    <xf numFmtId="0" fontId="41" fillId="89" borderId="86" xfId="0" applyFont="1" applyFill="1" applyBorder="1" applyAlignment="1">
      <alignment horizontal="left" vertical="center" indent="2"/>
    </xf>
    <xf numFmtId="166" fontId="4" fillId="0" borderId="116" xfId="2" applyNumberFormat="1" applyFont="1" applyFill="1" applyBorder="1" applyAlignment="1">
      <alignment horizontal="center" vertical="center"/>
    </xf>
    <xf numFmtId="0" fontId="25" fillId="2" borderId="0" xfId="0" applyFont="1" applyFill="1" applyAlignment="1">
      <alignment vertical="center" wrapText="1"/>
    </xf>
    <xf numFmtId="17" fontId="37" fillId="5" borderId="110" xfId="0" applyNumberFormat="1" applyFont="1" applyFill="1" applyBorder="1" applyAlignment="1">
      <alignment horizontal="center" vertical="center"/>
    </xf>
    <xf numFmtId="17" fontId="37" fillId="5" borderId="111" xfId="0" applyNumberFormat="1" applyFont="1" applyFill="1" applyBorder="1" applyAlignment="1">
      <alignment horizontal="center" vertical="center"/>
    </xf>
    <xf numFmtId="17" fontId="37" fillId="5" borderId="112" xfId="0" applyNumberFormat="1" applyFont="1" applyFill="1" applyBorder="1" applyAlignment="1">
      <alignment horizontal="center" vertical="center" wrapText="1"/>
    </xf>
    <xf numFmtId="165" fontId="4" fillId="100" borderId="86" xfId="0" applyNumberFormat="1" applyFont="1" applyFill="1" applyBorder="1" applyAlignment="1">
      <alignment vertical="center"/>
    </xf>
    <xf numFmtId="165" fontId="4" fillId="100" borderId="28" xfId="0" applyNumberFormat="1" applyFont="1" applyFill="1" applyBorder="1" applyAlignment="1">
      <alignment vertical="center"/>
    </xf>
    <xf numFmtId="165" fontId="4" fillId="100" borderId="69" xfId="0" applyNumberFormat="1" applyFont="1" applyFill="1" applyBorder="1" applyAlignment="1">
      <alignment vertical="center"/>
    </xf>
    <xf numFmtId="4" fontId="3" fillId="68" borderId="69" xfId="0" applyNumberFormat="1" applyFont="1" applyFill="1" applyBorder="1" applyAlignment="1">
      <alignment horizontal="left" vertical="center"/>
    </xf>
    <xf numFmtId="4" fontId="3" fillId="101" borderId="69" xfId="0" applyNumberFormat="1" applyFont="1" applyFill="1" applyBorder="1" applyAlignment="1">
      <alignment horizontal="left" vertical="center"/>
    </xf>
    <xf numFmtId="4" fontId="3" fillId="102" borderId="69" xfId="0" applyNumberFormat="1" applyFont="1" applyFill="1" applyBorder="1" applyAlignment="1">
      <alignment horizontal="left" vertical="center"/>
    </xf>
    <xf numFmtId="44" fontId="3" fillId="122" borderId="87" xfId="0" applyNumberFormat="1" applyFont="1" applyFill="1" applyBorder="1" applyAlignment="1">
      <alignment vertical="center"/>
    </xf>
    <xf numFmtId="44" fontId="3" fillId="122" borderId="73" xfId="0" applyNumberFormat="1" applyFont="1" applyFill="1" applyBorder="1" applyAlignment="1">
      <alignment vertical="center"/>
    </xf>
    <xf numFmtId="44" fontId="3" fillId="122" borderId="74" xfId="0" applyNumberFormat="1" applyFont="1" applyFill="1" applyBorder="1" applyAlignment="1">
      <alignment vertical="center"/>
    </xf>
    <xf numFmtId="0" fontId="4" fillId="9" borderId="88" xfId="0" applyFont="1" applyFill="1" applyBorder="1" applyAlignment="1">
      <alignment horizontal="left" vertical="center" indent="1"/>
    </xf>
    <xf numFmtId="0" fontId="4" fillId="9" borderId="68" xfId="0" applyFont="1" applyFill="1" applyBorder="1" applyAlignment="1">
      <alignment horizontal="left" vertical="center" indent="1"/>
    </xf>
    <xf numFmtId="0" fontId="4" fillId="9" borderId="86" xfId="0" applyFont="1" applyFill="1" applyBorder="1" applyAlignment="1">
      <alignment horizontal="left" vertical="center" indent="1"/>
    </xf>
    <xf numFmtId="0" fontId="4" fillId="9" borderId="69" xfId="0" applyFont="1" applyFill="1" applyBorder="1" applyAlignment="1">
      <alignment horizontal="left" vertical="center" indent="1"/>
    </xf>
    <xf numFmtId="0" fontId="4" fillId="9" borderId="39" xfId="0" applyFont="1" applyFill="1" applyBorder="1" applyAlignment="1">
      <alignment horizontal="left" vertical="center" indent="1"/>
    </xf>
    <xf numFmtId="0" fontId="4" fillId="9" borderId="43" xfId="0" applyFont="1" applyFill="1" applyBorder="1" applyAlignment="1">
      <alignment horizontal="left" vertical="center" indent="1"/>
    </xf>
    <xf numFmtId="0" fontId="4" fillId="9" borderId="81" xfId="0" applyFont="1" applyFill="1" applyBorder="1" applyAlignment="1">
      <alignment horizontal="left" vertical="center" indent="1"/>
    </xf>
    <xf numFmtId="0" fontId="4" fillId="9" borderId="82" xfId="0" applyFont="1" applyFill="1" applyBorder="1" applyAlignment="1">
      <alignment horizontal="left" vertical="center" indent="1"/>
    </xf>
    <xf numFmtId="44" fontId="3" fillId="50" borderId="107" xfId="0" applyNumberFormat="1" applyFont="1" applyFill="1" applyBorder="1" applyAlignment="1">
      <alignment vertical="center"/>
    </xf>
    <xf numFmtId="44" fontId="3" fillId="37" borderId="87" xfId="0" applyNumberFormat="1" applyFont="1" applyFill="1" applyBorder="1" applyAlignment="1">
      <alignment vertical="center"/>
    </xf>
    <xf numFmtId="44" fontId="3" fillId="37" borderId="73" xfId="0" applyNumberFormat="1" applyFont="1" applyFill="1" applyBorder="1" applyAlignment="1">
      <alignment vertical="center"/>
    </xf>
    <xf numFmtId="44" fontId="3" fillId="37" borderId="74" xfId="0" applyNumberFormat="1" applyFont="1" applyFill="1" applyBorder="1" applyAlignment="1">
      <alignment vertical="center"/>
    </xf>
    <xf numFmtId="44" fontId="3" fillId="124" borderId="87" xfId="0" applyNumberFormat="1" applyFont="1" applyFill="1" applyBorder="1" applyAlignment="1">
      <alignment vertical="center"/>
    </xf>
    <xf numFmtId="44" fontId="3" fillId="124" borderId="73" xfId="0" applyNumberFormat="1" applyFont="1" applyFill="1" applyBorder="1" applyAlignment="1">
      <alignment vertical="center"/>
    </xf>
    <xf numFmtId="4" fontId="4" fillId="19" borderId="26" xfId="0" applyNumberFormat="1" applyFont="1" applyFill="1" applyBorder="1" applyAlignment="1">
      <alignment horizontal="left" vertical="center" indent="6"/>
    </xf>
    <xf numFmtId="4" fontId="4" fillId="89" borderId="26" xfId="0" applyNumberFormat="1" applyFont="1" applyFill="1" applyBorder="1" applyAlignment="1">
      <alignment horizontal="left" vertical="center" indent="6"/>
    </xf>
    <xf numFmtId="44" fontId="3" fillId="71" borderId="73" xfId="0" applyNumberFormat="1" applyFont="1" applyFill="1" applyBorder="1" applyAlignment="1">
      <alignment vertical="center"/>
    </xf>
    <xf numFmtId="44" fontId="3" fillId="71" borderId="74" xfId="0" applyNumberFormat="1" applyFont="1" applyFill="1" applyBorder="1" applyAlignment="1">
      <alignment vertical="center"/>
    </xf>
    <xf numFmtId="44" fontId="3" fillId="34" borderId="87" xfId="0" applyNumberFormat="1" applyFont="1" applyFill="1" applyBorder="1" applyAlignment="1">
      <alignment vertical="center"/>
    </xf>
    <xf numFmtId="44" fontId="3" fillId="34" borderId="74" xfId="0" applyNumberFormat="1" applyFont="1" applyFill="1" applyBorder="1" applyAlignment="1">
      <alignment vertical="center"/>
    </xf>
    <xf numFmtId="44" fontId="3" fillId="61" borderId="87" xfId="0" applyNumberFormat="1" applyFont="1" applyFill="1" applyBorder="1" applyAlignment="1">
      <alignment vertical="center"/>
    </xf>
    <xf numFmtId="44" fontId="3" fillId="61" borderId="73" xfId="0" applyNumberFormat="1" applyFont="1" applyFill="1" applyBorder="1" applyAlignment="1">
      <alignment vertical="center"/>
    </xf>
    <xf numFmtId="44" fontId="3" fillId="61" borderId="107" xfId="0" applyNumberFormat="1" applyFont="1" applyFill="1" applyBorder="1" applyAlignment="1">
      <alignment vertical="center"/>
    </xf>
    <xf numFmtId="44" fontId="3" fillId="66" borderId="87" xfId="0" applyNumberFormat="1" applyFont="1" applyFill="1" applyBorder="1" applyAlignment="1">
      <alignment vertical="center"/>
    </xf>
    <xf numFmtId="44" fontId="3" fillId="66" borderId="73" xfId="0" applyNumberFormat="1" applyFont="1" applyFill="1" applyBorder="1" applyAlignment="1">
      <alignment vertical="center"/>
    </xf>
    <xf numFmtId="44" fontId="3" fillId="66" borderId="74" xfId="0" applyNumberFormat="1" applyFont="1" applyFill="1" applyBorder="1" applyAlignment="1">
      <alignment vertical="center"/>
    </xf>
    <xf numFmtId="44" fontId="3" fillId="94" borderId="87" xfId="0" applyNumberFormat="1" applyFont="1" applyFill="1" applyBorder="1" applyAlignment="1">
      <alignment vertical="center"/>
    </xf>
    <xf numFmtId="44" fontId="3" fillId="94" borderId="73" xfId="0" applyNumberFormat="1" applyFont="1" applyFill="1" applyBorder="1" applyAlignment="1">
      <alignment vertical="center"/>
    </xf>
    <xf numFmtId="44" fontId="3" fillId="94" borderId="107" xfId="0" applyNumberFormat="1" applyFont="1" applyFill="1" applyBorder="1" applyAlignment="1">
      <alignment vertical="center"/>
    </xf>
    <xf numFmtId="44" fontId="3" fillId="53" borderId="87" xfId="0" applyNumberFormat="1" applyFont="1" applyFill="1" applyBorder="1" applyAlignment="1">
      <alignment vertical="center"/>
    </xf>
    <xf numFmtId="44" fontId="3" fillId="53" borderId="73" xfId="0" applyNumberFormat="1" applyFont="1" applyFill="1" applyBorder="1" applyAlignment="1">
      <alignment vertical="center"/>
    </xf>
    <xf numFmtId="44" fontId="3" fillId="53" borderId="74" xfId="0" applyNumberFormat="1" applyFont="1" applyFill="1" applyBorder="1" applyAlignment="1">
      <alignment vertical="center"/>
    </xf>
    <xf numFmtId="0" fontId="41" fillId="50" borderId="29" xfId="0" applyFont="1" applyFill="1" applyBorder="1" applyAlignment="1">
      <alignment horizontal="left" vertical="center" indent="4"/>
    </xf>
    <xf numFmtId="44" fontId="3" fillId="71" borderId="108" xfId="0" applyNumberFormat="1" applyFont="1" applyFill="1" applyBorder="1" applyAlignment="1">
      <alignment vertical="center"/>
    </xf>
    <xf numFmtId="44" fontId="3" fillId="61" borderId="108" xfId="0" applyNumberFormat="1" applyFont="1" applyFill="1" applyBorder="1" applyAlignment="1">
      <alignment vertical="center"/>
    </xf>
    <xf numFmtId="44" fontId="3" fillId="66" borderId="108" xfId="0" applyNumberFormat="1" applyFont="1" applyFill="1" applyBorder="1" applyAlignment="1">
      <alignment vertical="center"/>
    </xf>
    <xf numFmtId="44" fontId="3" fillId="94" borderId="108" xfId="0" applyNumberFormat="1" applyFont="1" applyFill="1" applyBorder="1" applyAlignment="1">
      <alignment vertical="center"/>
    </xf>
    <xf numFmtId="44" fontId="3" fillId="94" borderId="74" xfId="0" applyNumberFormat="1" applyFont="1" applyFill="1" applyBorder="1" applyAlignment="1">
      <alignment horizontal="right" vertical="center" indent="1"/>
    </xf>
    <xf numFmtId="44" fontId="3" fillId="53" borderId="108" xfId="0" applyNumberFormat="1" applyFont="1" applyFill="1" applyBorder="1" applyAlignment="1">
      <alignment vertical="center"/>
    </xf>
    <xf numFmtId="44" fontId="3" fillId="53" borderId="74" xfId="0" applyNumberFormat="1" applyFont="1" applyFill="1" applyBorder="1" applyAlignment="1">
      <alignment horizontal="right" vertical="center" indent="1"/>
    </xf>
    <xf numFmtId="44" fontId="3" fillId="71" borderId="107" xfId="0" applyNumberFormat="1" applyFont="1" applyFill="1" applyBorder="1" applyAlignment="1">
      <alignment vertical="center"/>
    </xf>
    <xf numFmtId="166" fontId="3" fillId="89" borderId="3" xfId="2" applyNumberFormat="1" applyFont="1" applyFill="1" applyBorder="1" applyAlignment="1">
      <alignment horizontal="right" vertical="center"/>
    </xf>
    <xf numFmtId="166" fontId="3" fillId="40" borderId="3" xfId="2" applyNumberFormat="1" applyFont="1" applyFill="1" applyBorder="1" applyAlignment="1">
      <alignment horizontal="right" vertical="center" indent="1"/>
    </xf>
    <xf numFmtId="166" fontId="3" fillId="40" borderId="46" xfId="2" applyNumberFormat="1" applyFont="1" applyFill="1" applyBorder="1" applyAlignment="1">
      <alignment horizontal="right" vertical="center" indent="1"/>
    </xf>
    <xf numFmtId="166" fontId="3" fillId="40" borderId="40" xfId="2" applyNumberFormat="1" applyFont="1" applyFill="1" applyBorder="1" applyAlignment="1">
      <alignment horizontal="right" vertical="center" indent="1"/>
    </xf>
    <xf numFmtId="166" fontId="4" fillId="40" borderId="40" xfId="2" applyNumberFormat="1" applyFont="1" applyFill="1" applyBorder="1" applyAlignment="1">
      <alignment horizontal="right" vertical="center" indent="2"/>
    </xf>
    <xf numFmtId="166" fontId="4" fillId="40" borderId="3" xfId="2" applyNumberFormat="1" applyFont="1" applyFill="1" applyBorder="1" applyAlignment="1">
      <alignment horizontal="right" vertical="center" indent="2"/>
    </xf>
    <xf numFmtId="166" fontId="4" fillId="40" borderId="46" xfId="2" applyNumberFormat="1" applyFont="1" applyFill="1" applyBorder="1" applyAlignment="1">
      <alignment horizontal="right" vertical="center" indent="2"/>
    </xf>
    <xf numFmtId="166" fontId="3" fillId="40" borderId="40" xfId="2" applyNumberFormat="1" applyFont="1" applyFill="1" applyBorder="1" applyAlignment="1">
      <alignment horizontal="right" vertical="center" indent="2"/>
    </xf>
    <xf numFmtId="166" fontId="3" fillId="40" borderId="3" xfId="2" applyNumberFormat="1" applyFont="1" applyFill="1" applyBorder="1" applyAlignment="1">
      <alignment horizontal="right" vertical="center" indent="2"/>
    </xf>
    <xf numFmtId="166" fontId="3" fillId="40" borderId="46" xfId="2" applyNumberFormat="1" applyFont="1" applyFill="1" applyBorder="1" applyAlignment="1">
      <alignment horizontal="right" vertical="center" indent="2"/>
    </xf>
    <xf numFmtId="0" fontId="3" fillId="40" borderId="40" xfId="0" applyFont="1" applyFill="1" applyBorder="1" applyAlignment="1">
      <alignment horizontal="right" vertical="center" indent="2"/>
    </xf>
    <xf numFmtId="0" fontId="3" fillId="40" borderId="3" xfId="0" applyFont="1" applyFill="1" applyBorder="1" applyAlignment="1">
      <alignment horizontal="right" vertical="center" indent="2"/>
    </xf>
    <xf numFmtId="0" fontId="3" fillId="40" borderId="46" xfId="0" applyFont="1" applyFill="1" applyBorder="1" applyAlignment="1">
      <alignment horizontal="right" vertical="center" indent="2"/>
    </xf>
    <xf numFmtId="166" fontId="3" fillId="42" borderId="40" xfId="2" applyNumberFormat="1" applyFont="1" applyFill="1" applyBorder="1" applyAlignment="1">
      <alignment horizontal="right" vertical="center" indent="2"/>
    </xf>
    <xf numFmtId="166" fontId="3" fillId="42" borderId="3" xfId="2" applyNumberFormat="1" applyFont="1" applyFill="1" applyBorder="1" applyAlignment="1">
      <alignment horizontal="right" vertical="center" indent="2"/>
    </xf>
    <xf numFmtId="166" fontId="3" fillId="42" borderId="46" xfId="2" applyNumberFormat="1" applyFont="1" applyFill="1" applyBorder="1" applyAlignment="1">
      <alignment horizontal="right" vertical="center" indent="2"/>
    </xf>
    <xf numFmtId="40" fontId="4" fillId="116" borderId="85" xfId="0" applyNumberFormat="1" applyFont="1" applyFill="1" applyBorder="1" applyAlignment="1">
      <alignment vertical="center"/>
    </xf>
    <xf numFmtId="4" fontId="4" fillId="89" borderId="27" xfId="0" applyNumberFormat="1" applyFont="1" applyFill="1" applyBorder="1" applyAlignment="1">
      <alignment horizontal="right" vertical="center" indent="1"/>
    </xf>
    <xf numFmtId="4" fontId="4" fillId="89" borderId="9" xfId="0" applyNumberFormat="1" applyFont="1" applyFill="1" applyBorder="1" applyAlignment="1">
      <alignment horizontal="right" vertical="center" indent="1"/>
    </xf>
    <xf numFmtId="4" fontId="4" fillId="89" borderId="26" xfId="0" applyNumberFormat="1" applyFont="1" applyFill="1" applyBorder="1" applyAlignment="1">
      <alignment horizontal="right" vertical="center" indent="1"/>
    </xf>
    <xf numFmtId="4" fontId="4" fillId="91" borderId="28" xfId="0" applyNumberFormat="1" applyFont="1" applyFill="1" applyBorder="1" applyAlignment="1">
      <alignment horizontal="right" vertical="center" indent="1"/>
    </xf>
    <xf numFmtId="4" fontId="4" fillId="117" borderId="28" xfId="0" applyNumberFormat="1" applyFont="1" applyFill="1" applyBorder="1" applyAlignment="1">
      <alignment horizontal="right" vertical="center" indent="1"/>
    </xf>
    <xf numFmtId="4" fontId="4" fillId="118" borderId="28" xfId="0" applyNumberFormat="1" applyFont="1" applyFill="1" applyBorder="1" applyAlignment="1">
      <alignment horizontal="right" vertical="center" indent="1"/>
    </xf>
    <xf numFmtId="4" fontId="4" fillId="119" borderId="28" xfId="0" applyNumberFormat="1" applyFont="1" applyFill="1" applyBorder="1" applyAlignment="1">
      <alignment horizontal="right" vertical="center" indent="1"/>
    </xf>
    <xf numFmtId="165" fontId="4" fillId="112" borderId="88" xfId="0" applyNumberFormat="1" applyFont="1" applyFill="1" applyBorder="1" applyAlignment="1">
      <alignment vertical="center"/>
    </xf>
    <xf numFmtId="0" fontId="4" fillId="112" borderId="68" xfId="0" applyFont="1" applyFill="1" applyBorder="1" applyAlignment="1">
      <alignment vertical="center"/>
    </xf>
    <xf numFmtId="40" fontId="4" fillId="45" borderId="86" xfId="0" applyNumberFormat="1" applyFont="1" applyFill="1" applyBorder="1" applyAlignment="1">
      <alignment vertical="center"/>
    </xf>
    <xf numFmtId="40" fontId="4" fillId="113" borderId="86" xfId="0" applyNumberFormat="1" applyFont="1" applyFill="1" applyBorder="1" applyAlignment="1">
      <alignment vertical="center"/>
    </xf>
    <xf numFmtId="40" fontId="4" fillId="115" borderId="86" xfId="0" applyNumberFormat="1" applyFont="1" applyFill="1" applyBorder="1" applyAlignment="1">
      <alignment vertical="center"/>
    </xf>
    <xf numFmtId="40" fontId="4" fillId="114" borderId="86" xfId="0" applyNumberFormat="1" applyFont="1" applyFill="1" applyBorder="1" applyAlignment="1">
      <alignment vertical="center"/>
    </xf>
    <xf numFmtId="166" fontId="3" fillId="40" borderId="69" xfId="2" applyNumberFormat="1" applyFont="1" applyFill="1" applyBorder="1" applyAlignment="1">
      <alignment horizontal="right" vertical="center" indent="1"/>
    </xf>
    <xf numFmtId="166" fontId="4" fillId="40" borderId="64" xfId="2" applyNumberFormat="1" applyFont="1" applyFill="1" applyBorder="1" applyAlignment="1">
      <alignment horizontal="right" vertical="center"/>
    </xf>
    <xf numFmtId="166" fontId="4" fillId="40" borderId="52" xfId="2" applyNumberFormat="1" applyFont="1" applyFill="1" applyBorder="1" applyAlignment="1">
      <alignment horizontal="right" vertical="center"/>
    </xf>
    <xf numFmtId="166" fontId="4" fillId="40" borderId="50" xfId="2" applyNumberFormat="1" applyFont="1" applyFill="1" applyBorder="1" applyAlignment="1">
      <alignment horizontal="right" vertical="center"/>
    </xf>
    <xf numFmtId="4" fontId="4" fillId="91" borderId="28" xfId="0" applyNumberFormat="1" applyFont="1" applyFill="1" applyBorder="1" applyAlignment="1">
      <alignment vertical="center"/>
    </xf>
    <xf numFmtId="4" fontId="4" fillId="89" borderId="27" xfId="0" applyNumberFormat="1" applyFont="1" applyFill="1" applyBorder="1" applyAlignment="1">
      <alignment horizontal="left" vertical="center" indent="6"/>
    </xf>
    <xf numFmtId="4" fontId="4" fillId="117" borderId="28" xfId="0" applyNumberFormat="1" applyFont="1" applyFill="1" applyBorder="1" applyAlignment="1">
      <alignment horizontal="left" vertical="center" indent="6"/>
    </xf>
    <xf numFmtId="4" fontId="4" fillId="118" borderId="28" xfId="0" applyNumberFormat="1" applyFont="1" applyFill="1" applyBorder="1" applyAlignment="1">
      <alignment horizontal="left" vertical="center" indent="6"/>
    </xf>
    <xf numFmtId="4" fontId="4" fillId="119" borderId="28" xfId="0" applyNumberFormat="1" applyFont="1" applyFill="1" applyBorder="1" applyAlignment="1">
      <alignment horizontal="left" vertical="center" indent="6"/>
    </xf>
    <xf numFmtId="44" fontId="3" fillId="124" borderId="107" xfId="0" applyNumberFormat="1" applyFont="1" applyFill="1" applyBorder="1" applyAlignment="1">
      <alignment vertical="center"/>
    </xf>
    <xf numFmtId="4" fontId="4" fillId="45" borderId="69" xfId="0" applyNumberFormat="1" applyFont="1" applyFill="1" applyBorder="1" applyAlignment="1">
      <alignment vertical="center"/>
    </xf>
    <xf numFmtId="40" fontId="4" fillId="113" borderId="86" xfId="0" applyNumberFormat="1" applyFont="1" applyFill="1" applyBorder="1" applyAlignment="1">
      <alignment horizontal="left" vertical="center" indent="6"/>
    </xf>
    <xf numFmtId="4" fontId="4" fillId="113" borderId="69" xfId="0" applyNumberFormat="1" applyFont="1" applyFill="1" applyBorder="1" applyAlignment="1">
      <alignment horizontal="left" vertical="center" indent="6"/>
    </xf>
    <xf numFmtId="40" fontId="4" fillId="115" borderId="86" xfId="0" applyNumberFormat="1" applyFont="1" applyFill="1" applyBorder="1" applyAlignment="1">
      <alignment horizontal="left" vertical="center" indent="6"/>
    </xf>
    <xf numFmtId="4" fontId="4" fillId="115" borderId="69" xfId="0" applyNumberFormat="1" applyFont="1" applyFill="1" applyBorder="1" applyAlignment="1">
      <alignment horizontal="left" vertical="center" indent="6"/>
    </xf>
    <xf numFmtId="40" fontId="4" fillId="114" borderId="86" xfId="0" applyNumberFormat="1" applyFont="1" applyFill="1" applyBorder="1" applyAlignment="1">
      <alignment horizontal="left" vertical="center" indent="6"/>
    </xf>
    <xf numFmtId="4" fontId="4" fillId="114" borderId="69" xfId="0" applyNumberFormat="1" applyFont="1" applyFill="1" applyBorder="1" applyAlignment="1">
      <alignment horizontal="left" vertical="center" indent="6"/>
    </xf>
    <xf numFmtId="44" fontId="3" fillId="50" borderId="73" xfId="0" applyNumberFormat="1" applyFont="1" applyFill="1" applyBorder="1" applyAlignment="1">
      <alignment horizontal="center" vertical="center"/>
    </xf>
    <xf numFmtId="44" fontId="3" fillId="50" borderId="74" xfId="0" applyNumberFormat="1" applyFont="1" applyFill="1" applyBorder="1" applyAlignment="1">
      <alignment horizontal="center" vertical="center"/>
    </xf>
    <xf numFmtId="0" fontId="41" fillId="78" borderId="29" xfId="0" applyFont="1" applyFill="1" applyBorder="1" applyAlignment="1">
      <alignment horizontal="left" vertical="center" indent="2"/>
    </xf>
    <xf numFmtId="0" fontId="41" fillId="46" borderId="115" xfId="0" applyFont="1" applyFill="1" applyBorder="1" applyAlignment="1">
      <alignment horizontal="left" vertical="center" indent="2"/>
    </xf>
    <xf numFmtId="0" fontId="41" fillId="47" borderId="115" xfId="0" applyFont="1" applyFill="1" applyBorder="1" applyAlignment="1">
      <alignment horizontal="left" vertical="center" indent="2"/>
    </xf>
    <xf numFmtId="0" fontId="41" fillId="48" borderId="115" xfId="0" applyFont="1" applyFill="1" applyBorder="1" applyAlignment="1">
      <alignment horizontal="left" vertical="center" indent="2"/>
    </xf>
    <xf numFmtId="0" fontId="41" fillId="49" borderId="115" xfId="0" applyFont="1" applyFill="1" applyBorder="1" applyAlignment="1">
      <alignment horizontal="left" vertical="center" indent="2"/>
    </xf>
    <xf numFmtId="0" fontId="4" fillId="40" borderId="115" xfId="0" applyFont="1" applyFill="1" applyBorder="1" applyAlignment="1">
      <alignment horizontal="left" vertical="center" indent="2"/>
    </xf>
    <xf numFmtId="0" fontId="38" fillId="0" borderId="9" xfId="0" applyFont="1" applyBorder="1" applyAlignment="1">
      <alignment horizontal="center" vertical="center"/>
    </xf>
    <xf numFmtId="0" fontId="41" fillId="96" borderId="92" xfId="0" applyFont="1" applyFill="1" applyBorder="1" applyAlignment="1">
      <alignment horizontal="left" vertical="center" indent="2"/>
    </xf>
    <xf numFmtId="0" fontId="4" fillId="40" borderId="88" xfId="0" applyFont="1" applyFill="1" applyBorder="1" applyAlignment="1">
      <alignment horizontal="left" vertical="center" indent="2"/>
    </xf>
    <xf numFmtId="0" fontId="4" fillId="40" borderId="86" xfId="0" applyFont="1" applyFill="1" applyBorder="1" applyAlignment="1">
      <alignment horizontal="left" vertical="center" indent="2"/>
    </xf>
    <xf numFmtId="0" fontId="41" fillId="47" borderId="86" xfId="0" applyFont="1" applyFill="1" applyBorder="1" applyAlignment="1">
      <alignment horizontal="left" vertical="center" indent="2"/>
    </xf>
    <xf numFmtId="0" fontId="41" fillId="97" borderId="86" xfId="0" applyFont="1" applyFill="1" applyBorder="1" applyAlignment="1">
      <alignment horizontal="left" vertical="center" indent="2"/>
    </xf>
    <xf numFmtId="0" fontId="41" fillId="98" borderId="86" xfId="0" applyFont="1" applyFill="1" applyBorder="1" applyAlignment="1">
      <alignment horizontal="left" vertical="center" indent="2"/>
    </xf>
    <xf numFmtId="0" fontId="41" fillId="99" borderId="86" xfId="0" applyFont="1" applyFill="1" applyBorder="1" applyAlignment="1">
      <alignment horizontal="left" vertical="center" indent="2"/>
    </xf>
    <xf numFmtId="0" fontId="4" fillId="40" borderId="84" xfId="0" applyFont="1" applyFill="1" applyBorder="1" applyAlignment="1">
      <alignment horizontal="left" vertical="center" indent="2"/>
    </xf>
    <xf numFmtId="0" fontId="41" fillId="50" borderId="118" xfId="0" applyFont="1" applyFill="1" applyBorder="1" applyAlignment="1">
      <alignment horizontal="left" vertical="center" indent="2"/>
    </xf>
    <xf numFmtId="165" fontId="4" fillId="96" borderId="88" xfId="0" applyNumberFormat="1" applyFont="1" applyFill="1" applyBorder="1" applyAlignment="1">
      <alignment vertical="center"/>
    </xf>
    <xf numFmtId="40" fontId="4" fillId="47" borderId="86" xfId="0" applyNumberFormat="1" applyFont="1" applyFill="1" applyBorder="1" applyAlignment="1">
      <alignment vertical="center"/>
    </xf>
    <xf numFmtId="40" fontId="4" fillId="97" borderId="86" xfId="0" applyNumberFormat="1" applyFont="1" applyFill="1" applyBorder="1" applyAlignment="1">
      <alignment vertical="center"/>
    </xf>
    <xf numFmtId="40" fontId="4" fillId="98" borderId="86" xfId="0" applyNumberFormat="1" applyFont="1" applyFill="1" applyBorder="1" applyAlignment="1">
      <alignment vertical="center"/>
    </xf>
    <xf numFmtId="40" fontId="4" fillId="99" borderId="86" xfId="0" applyNumberFormat="1" applyFont="1" applyFill="1" applyBorder="1" applyAlignment="1">
      <alignment vertical="center"/>
    </xf>
    <xf numFmtId="0" fontId="8" fillId="50" borderId="53" xfId="0" applyFont="1" applyFill="1" applyBorder="1" applyAlignment="1">
      <alignment horizontal="left" vertical="center" indent="2"/>
    </xf>
    <xf numFmtId="44" fontId="8" fillId="50" borderId="87" xfId="0" applyNumberFormat="1" applyFont="1" applyFill="1" applyBorder="1" applyAlignment="1">
      <alignment horizontal="center" vertical="center"/>
    </xf>
    <xf numFmtId="44" fontId="8" fillId="50" borderId="73" xfId="0" applyNumberFormat="1" applyFont="1" applyFill="1" applyBorder="1" applyAlignment="1">
      <alignment horizontal="center" vertical="center"/>
    </xf>
    <xf numFmtId="44" fontId="8" fillId="50" borderId="107" xfId="0" applyNumberFormat="1" applyFont="1" applyFill="1" applyBorder="1" applyAlignment="1">
      <alignment horizontal="center" vertical="center"/>
    </xf>
    <xf numFmtId="44" fontId="8" fillId="130" borderId="87" xfId="0" applyNumberFormat="1" applyFont="1" applyFill="1" applyBorder="1" applyAlignment="1">
      <alignment horizontal="center" vertical="center"/>
    </xf>
    <xf numFmtId="44" fontId="8" fillId="130" borderId="74" xfId="0" applyNumberFormat="1" applyFont="1" applyFill="1" applyBorder="1" applyAlignment="1">
      <alignment horizontal="center" vertical="center"/>
    </xf>
    <xf numFmtId="0" fontId="37" fillId="79" borderId="117" xfId="0" applyFont="1" applyFill="1" applyBorder="1" applyAlignment="1">
      <alignment horizontal="center" vertical="center"/>
    </xf>
    <xf numFmtId="17" fontId="37" fillId="79" borderId="108" xfId="0" applyNumberFormat="1" applyFont="1" applyFill="1" applyBorder="1" applyAlignment="1">
      <alignment horizontal="center" vertical="center"/>
    </xf>
    <xf numFmtId="17" fontId="37" fillId="79" borderId="35" xfId="0" applyNumberFormat="1" applyFont="1" applyFill="1" applyBorder="1" applyAlignment="1">
      <alignment horizontal="center" vertical="center"/>
    </xf>
    <xf numFmtId="0" fontId="37" fillId="80" borderId="33" xfId="0" applyFont="1" applyFill="1" applyBorder="1" applyAlignment="1">
      <alignment horizontal="center" vertical="center" wrapText="1"/>
    </xf>
    <xf numFmtId="0" fontId="37" fillId="80" borderId="42" xfId="0" applyFont="1" applyFill="1" applyBorder="1" applyAlignment="1">
      <alignment horizontal="center" vertical="center" wrapText="1"/>
    </xf>
    <xf numFmtId="16" fontId="8" fillId="40" borderId="60" xfId="0" applyNumberFormat="1" applyFont="1" applyFill="1" applyBorder="1" applyAlignment="1">
      <alignment horizontal="left" vertical="center" indent="2"/>
    </xf>
    <xf numFmtId="16" fontId="8" fillId="40" borderId="109" xfId="0" applyNumberFormat="1" applyFont="1" applyFill="1" applyBorder="1" applyAlignment="1">
      <alignment horizontal="left" vertical="center" indent="2"/>
    </xf>
    <xf numFmtId="166" fontId="3" fillId="40" borderId="10" xfId="2" applyNumberFormat="1" applyFont="1" applyFill="1" applyBorder="1" applyAlignment="1">
      <alignment horizontal="left" vertical="center" indent="1"/>
    </xf>
    <xf numFmtId="166" fontId="3" fillId="40" borderId="3" xfId="2" applyNumberFormat="1" applyFont="1" applyFill="1" applyBorder="1" applyAlignment="1">
      <alignment horizontal="left" vertical="center" indent="1"/>
    </xf>
    <xf numFmtId="166" fontId="3" fillId="40" borderId="46" xfId="2" applyNumberFormat="1" applyFont="1" applyFill="1" applyBorder="1" applyAlignment="1">
      <alignment horizontal="left" vertical="center" indent="1"/>
    </xf>
    <xf numFmtId="166" fontId="4" fillId="9" borderId="51" xfId="2" applyNumberFormat="1" applyFont="1" applyFill="1" applyBorder="1" applyAlignment="1">
      <alignment horizontal="left" vertical="center" indent="1"/>
    </xf>
    <xf numFmtId="166" fontId="4" fillId="9" borderId="52" xfId="2" applyNumberFormat="1" applyFont="1" applyFill="1" applyBorder="1" applyAlignment="1">
      <alignment horizontal="left" vertical="center" indent="1"/>
    </xf>
    <xf numFmtId="166" fontId="4" fillId="9" borderId="50" xfId="2" applyNumberFormat="1" applyFont="1" applyFill="1" applyBorder="1" applyAlignment="1">
      <alignment horizontal="left" vertical="center" indent="1"/>
    </xf>
    <xf numFmtId="166" fontId="4" fillId="9" borderId="60" xfId="2" applyNumberFormat="1" applyFont="1" applyFill="1" applyBorder="1" applyAlignment="1">
      <alignment horizontal="left" vertical="center" indent="4"/>
    </xf>
    <xf numFmtId="166" fontId="3" fillId="42" borderId="30" xfId="2" applyNumberFormat="1" applyFont="1" applyFill="1" applyBorder="1">
      <alignment horizontal="left" vertical="center" indent="5"/>
    </xf>
    <xf numFmtId="166" fontId="3" fillId="42" borderId="12" xfId="2" applyNumberFormat="1" applyFont="1" applyFill="1" applyBorder="1">
      <alignment horizontal="left" vertical="center" indent="5"/>
    </xf>
    <xf numFmtId="166" fontId="3" fillId="42" borderId="45" xfId="2" applyNumberFormat="1" applyFont="1" applyFill="1" applyBorder="1">
      <alignment horizontal="left" vertical="center" indent="5"/>
    </xf>
    <xf numFmtId="166" fontId="3" fillId="42" borderId="61" xfId="0" applyNumberFormat="1" applyFont="1" applyFill="1" applyBorder="1" applyAlignment="1">
      <alignment horizontal="left" vertical="center" indent="5"/>
    </xf>
    <xf numFmtId="166" fontId="4" fillId="40" borderId="10" xfId="2" applyNumberFormat="1" applyFont="1" applyFill="1" applyBorder="1">
      <alignment horizontal="left" vertical="center" indent="5"/>
    </xf>
    <xf numFmtId="166" fontId="4" fillId="40" borderId="3" xfId="2" applyNumberFormat="1" applyFont="1" applyFill="1" applyBorder="1">
      <alignment horizontal="left" vertical="center" indent="5"/>
    </xf>
    <xf numFmtId="166" fontId="3" fillId="40" borderId="10" xfId="2" applyNumberFormat="1" applyFont="1" applyFill="1" applyBorder="1">
      <alignment horizontal="left" vertical="center" indent="5"/>
    </xf>
    <xf numFmtId="166" fontId="3" fillId="40" borderId="3" xfId="2" applyNumberFormat="1" applyFont="1" applyFill="1" applyBorder="1">
      <alignment horizontal="left" vertical="center" indent="5"/>
    </xf>
    <xf numFmtId="166" fontId="3" fillId="40" borderId="46" xfId="2" applyNumberFormat="1" applyFont="1" applyFill="1" applyBorder="1">
      <alignment horizontal="left" vertical="center" indent="5"/>
    </xf>
    <xf numFmtId="166" fontId="4" fillId="9" borderId="10" xfId="2" applyNumberFormat="1" applyFont="1" applyFill="1" applyBorder="1">
      <alignment horizontal="left" vertical="center" indent="5"/>
    </xf>
    <xf numFmtId="166" fontId="4" fillId="9" borderId="3" xfId="2" applyNumberFormat="1" applyFont="1" applyFill="1" applyBorder="1">
      <alignment horizontal="left" vertical="center" indent="5"/>
    </xf>
    <xf numFmtId="166" fontId="4" fillId="9" borderId="46" xfId="2" applyNumberFormat="1" applyFont="1" applyFill="1" applyBorder="1">
      <alignment horizontal="left" vertical="center" indent="5"/>
    </xf>
    <xf numFmtId="0" fontId="3" fillId="40" borderId="10" xfId="0" applyFont="1" applyFill="1" applyBorder="1" applyAlignment="1">
      <alignment horizontal="left" vertical="center" indent="5"/>
    </xf>
    <xf numFmtId="0" fontId="3" fillId="40" borderId="3" xfId="0" applyFont="1" applyFill="1" applyBorder="1" applyAlignment="1">
      <alignment horizontal="left" vertical="center" indent="5"/>
    </xf>
    <xf numFmtId="0" fontId="3" fillId="40" borderId="46" xfId="0" applyFont="1" applyFill="1" applyBorder="1" applyAlignment="1">
      <alignment horizontal="left" vertical="center" indent="5"/>
    </xf>
    <xf numFmtId="166" fontId="3" fillId="42" borderId="10" xfId="2" applyNumberFormat="1" applyFont="1" applyFill="1" applyBorder="1">
      <alignment horizontal="left" vertical="center" indent="5"/>
    </xf>
    <xf numFmtId="166" fontId="3" fillId="42" borderId="3" xfId="2" applyNumberFormat="1" applyFont="1" applyFill="1" applyBorder="1">
      <alignment horizontal="left" vertical="center" indent="5"/>
    </xf>
    <xf numFmtId="166" fontId="3" fillId="42" borderId="46" xfId="2" applyNumberFormat="1" applyFont="1" applyFill="1" applyBorder="1">
      <alignment horizontal="left" vertical="center" indent="5"/>
    </xf>
    <xf numFmtId="166" fontId="58" fillId="9" borderId="10" xfId="2" applyNumberFormat="1" applyFont="1" applyFill="1" applyBorder="1">
      <alignment horizontal="left" vertical="center" indent="5"/>
    </xf>
    <xf numFmtId="166" fontId="4" fillId="40" borderId="46" xfId="2" applyNumberFormat="1" applyFont="1" applyFill="1" applyBorder="1">
      <alignment horizontal="left" vertical="center" indent="5"/>
    </xf>
    <xf numFmtId="166" fontId="3" fillId="89" borderId="10" xfId="2" applyNumberFormat="1" applyFont="1" applyFill="1" applyBorder="1">
      <alignment horizontal="left" vertical="center" indent="5"/>
    </xf>
    <xf numFmtId="166" fontId="3" fillId="89" borderId="3" xfId="2" applyNumberFormat="1" applyFont="1" applyFill="1" applyBorder="1">
      <alignment horizontal="left" vertical="center" indent="5"/>
    </xf>
    <xf numFmtId="166" fontId="3" fillId="89" borderId="46" xfId="2" applyNumberFormat="1" applyFont="1" applyFill="1" applyBorder="1">
      <alignment horizontal="left" vertical="center" indent="5"/>
    </xf>
    <xf numFmtId="166" fontId="4" fillId="9" borderId="3" xfId="2" applyNumberFormat="1" applyFont="1" applyFill="1" applyBorder="1" applyAlignment="1">
      <alignment horizontal="left" vertical="center" indent="7"/>
    </xf>
    <xf numFmtId="166" fontId="4" fillId="9" borderId="46" xfId="2" applyNumberFormat="1" applyFont="1" applyFill="1" applyBorder="1" applyAlignment="1">
      <alignment horizontal="left" vertical="center" indent="7"/>
    </xf>
    <xf numFmtId="0" fontId="41" fillId="50" borderId="29" xfId="0" applyFont="1" applyFill="1" applyBorder="1" applyAlignment="1">
      <alignment horizontal="left" vertical="center" indent="2"/>
    </xf>
    <xf numFmtId="44" fontId="3" fillId="34" borderId="108" xfId="0" applyNumberFormat="1" applyFont="1" applyFill="1" applyBorder="1" applyAlignment="1">
      <alignment vertical="center"/>
    </xf>
    <xf numFmtId="44" fontId="3" fillId="34" borderId="107" xfId="0" applyNumberFormat="1" applyFont="1" applyFill="1" applyBorder="1" applyAlignment="1">
      <alignment vertical="center"/>
    </xf>
    <xf numFmtId="44" fontId="3" fillId="61" borderId="74" xfId="0" applyNumberFormat="1" applyFont="1" applyFill="1" applyBorder="1" applyAlignment="1">
      <alignment vertical="center"/>
    </xf>
    <xf numFmtId="0" fontId="3" fillId="50" borderId="29" xfId="0" applyFont="1" applyFill="1" applyBorder="1" applyAlignment="1">
      <alignment horizontal="left" vertical="center" indent="2"/>
    </xf>
    <xf numFmtId="164" fontId="3" fillId="50" borderId="108" xfId="0" applyNumberFormat="1" applyFont="1" applyFill="1" applyBorder="1" applyAlignment="1">
      <alignment horizontal="center" vertical="center"/>
    </xf>
    <xf numFmtId="164" fontId="3" fillId="50" borderId="74" xfId="0" applyNumberFormat="1" applyFont="1" applyFill="1" applyBorder="1" applyAlignment="1">
      <alignment horizontal="center" vertical="center"/>
    </xf>
    <xf numFmtId="44" fontId="3" fillId="61" borderId="74" xfId="0" applyNumberFormat="1" applyFont="1" applyFill="1" applyBorder="1" applyAlignment="1">
      <alignment horizontal="center" vertical="center"/>
    </xf>
    <xf numFmtId="164" fontId="3" fillId="66" borderId="108" xfId="0" applyNumberFormat="1" applyFont="1" applyFill="1" applyBorder="1" applyAlignment="1">
      <alignment horizontal="center" vertical="center"/>
    </xf>
    <xf numFmtId="164" fontId="3" fillId="66" borderId="73" xfId="0" applyNumberFormat="1" applyFont="1" applyFill="1" applyBorder="1" applyAlignment="1">
      <alignment horizontal="center" vertical="center"/>
    </xf>
    <xf numFmtId="44" fontId="3" fillId="66" borderId="74" xfId="0" applyNumberFormat="1" applyFont="1" applyFill="1" applyBorder="1" applyAlignment="1">
      <alignment horizontal="center" vertical="center"/>
    </xf>
    <xf numFmtId="164" fontId="3" fillId="94" borderId="108" xfId="0" applyNumberFormat="1" applyFont="1" applyFill="1" applyBorder="1" applyAlignment="1">
      <alignment horizontal="center" vertical="center"/>
    </xf>
    <xf numFmtId="164" fontId="3" fillId="94" borderId="73" xfId="0" applyNumberFormat="1" applyFont="1" applyFill="1" applyBorder="1" applyAlignment="1">
      <alignment horizontal="center" vertical="center"/>
    </xf>
    <xf numFmtId="44" fontId="3" fillId="94" borderId="74" xfId="0" applyNumberFormat="1" applyFont="1" applyFill="1" applyBorder="1" applyAlignment="1">
      <alignment horizontal="center" vertical="center"/>
    </xf>
    <xf numFmtId="164" fontId="3" fillId="53" borderId="108" xfId="0" applyNumberFormat="1" applyFont="1" applyFill="1" applyBorder="1" applyAlignment="1">
      <alignment horizontal="center" vertical="center"/>
    </xf>
    <xf numFmtId="164" fontId="3" fillId="53" borderId="73" xfId="0" applyNumberFormat="1" applyFont="1" applyFill="1" applyBorder="1" applyAlignment="1">
      <alignment horizontal="center" vertical="center"/>
    </xf>
    <xf numFmtId="44" fontId="3" fillId="53" borderId="74" xfId="0" applyNumberFormat="1" applyFont="1" applyFill="1" applyBorder="1" applyAlignment="1">
      <alignment horizontal="center" vertical="center"/>
    </xf>
    <xf numFmtId="44" fontId="3" fillId="50" borderId="108" xfId="0" applyNumberFormat="1" applyFont="1" applyFill="1" applyBorder="1" applyAlignment="1">
      <alignment horizontal="center" vertical="center"/>
    </xf>
    <xf numFmtId="44" fontId="3" fillId="71" borderId="108" xfId="0" applyNumberFormat="1" applyFont="1" applyFill="1" applyBorder="1" applyAlignment="1">
      <alignment horizontal="center" vertical="center"/>
    </xf>
    <xf numFmtId="44" fontId="3" fillId="71" borderId="73" xfId="0" applyNumberFormat="1" applyFont="1" applyFill="1" applyBorder="1" applyAlignment="1">
      <alignment horizontal="center" vertical="center"/>
    </xf>
    <xf numFmtId="44" fontId="3" fillId="71" borderId="107" xfId="0" applyNumberFormat="1" applyFont="1" applyFill="1" applyBorder="1" applyAlignment="1">
      <alignment horizontal="center" vertical="center"/>
    </xf>
    <xf numFmtId="44" fontId="3" fillId="50" borderId="87" xfId="0" applyNumberFormat="1" applyFont="1" applyFill="1" applyBorder="1" applyAlignment="1">
      <alignment horizontal="center" vertical="center"/>
    </xf>
    <xf numFmtId="44" fontId="3" fillId="61" borderId="108" xfId="0" applyNumberFormat="1" applyFont="1" applyFill="1" applyBorder="1" applyAlignment="1">
      <alignment horizontal="center" vertical="center"/>
    </xf>
    <xf numFmtId="44" fontId="3" fillId="61" borderId="73" xfId="0" applyNumberFormat="1" applyFont="1" applyFill="1" applyBorder="1" applyAlignment="1">
      <alignment horizontal="center" vertical="center"/>
    </xf>
    <xf numFmtId="44" fontId="3" fillId="66" borderId="108" xfId="0" applyNumberFormat="1" applyFont="1" applyFill="1" applyBorder="1" applyAlignment="1">
      <alignment horizontal="center" vertical="center"/>
    </xf>
    <xf numFmtId="44" fontId="3" fillId="66" borderId="73" xfId="0" applyNumberFormat="1" applyFont="1" applyFill="1" applyBorder="1" applyAlignment="1">
      <alignment horizontal="center" vertical="center"/>
    </xf>
    <xf numFmtId="44" fontId="3" fillId="94" borderId="108" xfId="0" applyNumberFormat="1" applyFont="1" applyFill="1" applyBorder="1" applyAlignment="1">
      <alignment horizontal="center" vertical="center"/>
    </xf>
    <xf numFmtId="44" fontId="3" fillId="94" borderId="73" xfId="0" applyNumberFormat="1" applyFont="1" applyFill="1" applyBorder="1" applyAlignment="1">
      <alignment horizontal="center" vertical="center"/>
    </xf>
    <xf numFmtId="44" fontId="3" fillId="53" borderId="108" xfId="0" applyNumberFormat="1" applyFont="1" applyFill="1" applyBorder="1" applyAlignment="1">
      <alignment horizontal="center" vertical="center"/>
    </xf>
    <xf numFmtId="44" fontId="3" fillId="53" borderId="73" xfId="0" applyNumberFormat="1" applyFont="1" applyFill="1" applyBorder="1" applyAlignment="1">
      <alignment horizontal="center" vertical="center"/>
    </xf>
    <xf numFmtId="0" fontId="38" fillId="24" borderId="65" xfId="0" applyFont="1" applyFill="1" applyBorder="1" applyAlignment="1">
      <alignment horizontal="center" vertical="center"/>
    </xf>
    <xf numFmtId="0" fontId="51" fillId="43" borderId="67" xfId="0" applyFont="1" applyFill="1" applyBorder="1" applyAlignment="1">
      <alignment horizontal="center" vertical="center"/>
    </xf>
    <xf numFmtId="166" fontId="4" fillId="40" borderId="69" xfId="2" applyNumberFormat="1" applyFont="1" applyFill="1" applyBorder="1" applyAlignment="1">
      <alignment horizontal="right" vertical="center" indent="2"/>
    </xf>
    <xf numFmtId="166" fontId="3" fillId="40" borderId="69" xfId="2" applyNumberFormat="1" applyFont="1" applyFill="1" applyBorder="1" applyAlignment="1">
      <alignment horizontal="right" vertical="center" indent="2"/>
    </xf>
    <xf numFmtId="0" fontId="3" fillId="40" borderId="69" xfId="0" applyFont="1" applyFill="1" applyBorder="1" applyAlignment="1">
      <alignment horizontal="right" vertical="center" indent="2"/>
    </xf>
    <xf numFmtId="166" fontId="3" fillId="42" borderId="69" xfId="2" applyNumberFormat="1" applyFont="1" applyFill="1" applyBorder="1" applyAlignment="1">
      <alignment horizontal="right" vertical="center" indent="2"/>
    </xf>
    <xf numFmtId="166" fontId="4" fillId="40" borderId="67" xfId="2" applyNumberFormat="1" applyFont="1" applyFill="1" applyBorder="1" applyAlignment="1">
      <alignment horizontal="right" vertical="center"/>
    </xf>
    <xf numFmtId="0" fontId="62" fillId="21" borderId="3" xfId="0" applyFont="1" applyFill="1" applyBorder="1" applyAlignment="1">
      <alignment horizontal="center" vertical="center"/>
    </xf>
    <xf numFmtId="166" fontId="4" fillId="40" borderId="60" xfId="2" applyNumberFormat="1" applyFont="1" applyFill="1" applyBorder="1" applyAlignment="1">
      <alignment horizontal="right" vertical="center" indent="2"/>
    </xf>
    <xf numFmtId="166" fontId="3" fillId="40" borderId="60" xfId="2" applyNumberFormat="1" applyFont="1" applyFill="1" applyBorder="1" applyAlignment="1">
      <alignment horizontal="right" vertical="center" indent="2"/>
    </xf>
    <xf numFmtId="166" fontId="4" fillId="9" borderId="62" xfId="2" applyNumberFormat="1" applyFont="1" applyFill="1" applyBorder="1" applyAlignment="1">
      <alignment horizontal="right" vertical="center" indent="2"/>
    </xf>
    <xf numFmtId="166" fontId="4" fillId="9" borderId="60" xfId="2" applyNumberFormat="1" applyFont="1" applyFill="1" applyBorder="1" applyAlignment="1">
      <alignment horizontal="right" vertical="center" indent="2"/>
    </xf>
    <xf numFmtId="0" fontId="3" fillId="40" borderId="60" xfId="0" applyFont="1" applyFill="1" applyBorder="1" applyAlignment="1">
      <alignment horizontal="right" vertical="center" indent="2"/>
    </xf>
    <xf numFmtId="166" fontId="3" fillId="42" borderId="60" xfId="0" applyNumberFormat="1" applyFont="1" applyFill="1" applyBorder="1" applyAlignment="1">
      <alignment horizontal="right" vertical="center" indent="2"/>
    </xf>
    <xf numFmtId="166" fontId="3" fillId="89" borderId="60" xfId="2" applyNumberFormat="1" applyFont="1" applyFill="1" applyBorder="1" applyAlignment="1">
      <alignment horizontal="right" vertical="center" indent="2"/>
    </xf>
    <xf numFmtId="166" fontId="3" fillId="89" borderId="40" xfId="2" applyNumberFormat="1" applyFont="1" applyFill="1" applyBorder="1" applyAlignment="1">
      <alignment horizontal="center" vertical="center"/>
    </xf>
    <xf numFmtId="166" fontId="3" fillId="89" borderId="9" xfId="2" applyNumberFormat="1" applyFont="1" applyFill="1" applyBorder="1" applyAlignment="1">
      <alignment horizontal="right" vertical="center"/>
    </xf>
    <xf numFmtId="166" fontId="3" fillId="89" borderId="40" xfId="2" applyNumberFormat="1" applyFont="1" applyFill="1" applyBorder="1" applyAlignment="1">
      <alignment horizontal="right" vertical="center"/>
    </xf>
    <xf numFmtId="0" fontId="17" fillId="0" borderId="1" xfId="0" applyFont="1" applyBorder="1"/>
    <xf numFmtId="0" fontId="17" fillId="40" borderId="94" xfId="0" applyFont="1" applyFill="1" applyBorder="1"/>
    <xf numFmtId="0" fontId="17" fillId="40" borderId="93" xfId="0" applyFont="1" applyFill="1" applyBorder="1"/>
    <xf numFmtId="0" fontId="17" fillId="40" borderId="96" xfId="0" applyFont="1" applyFill="1" applyBorder="1"/>
    <xf numFmtId="0" fontId="17" fillId="40" borderId="95" xfId="0" applyFont="1" applyFill="1" applyBorder="1"/>
    <xf numFmtId="164" fontId="3" fillId="50" borderId="107" xfId="0" applyNumberFormat="1" applyFont="1" applyFill="1" applyBorder="1" applyAlignment="1">
      <alignment horizontal="center" vertical="center"/>
    </xf>
    <xf numFmtId="164" fontId="3" fillId="71" borderId="3" xfId="0" applyNumberFormat="1" applyFont="1" applyFill="1" applyBorder="1" applyAlignment="1">
      <alignment horizontal="center" vertical="center"/>
    </xf>
    <xf numFmtId="164" fontId="8" fillId="71" borderId="3" xfId="0" applyNumberFormat="1" applyFont="1" applyFill="1" applyBorder="1" applyAlignment="1">
      <alignment horizontal="center" vertical="center"/>
    </xf>
    <xf numFmtId="44" fontId="3" fillId="133" borderId="108" xfId="0" applyNumberFormat="1" applyFont="1" applyFill="1" applyBorder="1" applyAlignment="1">
      <alignment vertical="center"/>
    </xf>
    <xf numFmtId="44" fontId="3" fillId="124" borderId="108" xfId="0" applyNumberFormat="1" applyFont="1" applyFill="1" applyBorder="1" applyAlignment="1">
      <alignment vertical="center"/>
    </xf>
    <xf numFmtId="44" fontId="3" fillId="137" borderId="108" xfId="0" applyNumberFormat="1" applyFont="1" applyFill="1" applyBorder="1" applyAlignment="1">
      <alignment vertical="center"/>
    </xf>
    <xf numFmtId="44" fontId="3" fillId="123" borderId="108" xfId="0" applyNumberFormat="1" applyFont="1" applyFill="1" applyBorder="1" applyAlignment="1">
      <alignment vertical="center"/>
    </xf>
    <xf numFmtId="44" fontId="3" fillId="122" borderId="108" xfId="0" applyNumberFormat="1" applyFont="1" applyFill="1" applyBorder="1" applyAlignment="1">
      <alignment vertical="center"/>
    </xf>
    <xf numFmtId="17" fontId="37" fillId="72" borderId="63" xfId="0" applyNumberFormat="1" applyFont="1" applyFill="1" applyBorder="1" applyAlignment="1">
      <alignment horizontal="center" vertical="center"/>
    </xf>
    <xf numFmtId="17" fontId="37" fillId="72" borderId="34" xfId="0" applyNumberFormat="1" applyFont="1" applyFill="1" applyBorder="1" applyAlignment="1">
      <alignment horizontal="center" vertical="center"/>
    </xf>
    <xf numFmtId="17" fontId="37" fillId="72" borderId="42" xfId="0" applyNumberFormat="1" applyFont="1" applyFill="1" applyBorder="1" applyAlignment="1">
      <alignment horizontal="center" vertical="center" wrapText="1"/>
    </xf>
    <xf numFmtId="1" fontId="45" fillId="21" borderId="40" xfId="0" applyNumberFormat="1" applyFont="1" applyFill="1" applyBorder="1" applyAlignment="1">
      <alignment horizontal="left" vertical="center" indent="1"/>
    </xf>
    <xf numFmtId="1" fontId="45" fillId="21" borderId="3" xfId="0" applyNumberFormat="1" applyFont="1" applyFill="1" applyBorder="1" applyAlignment="1">
      <alignment horizontal="left" vertical="center" indent="1"/>
    </xf>
    <xf numFmtId="1" fontId="45" fillId="21" borderId="46" xfId="0" applyNumberFormat="1" applyFont="1" applyFill="1" applyBorder="1" applyAlignment="1">
      <alignment horizontal="left" vertical="center" indent="1"/>
    </xf>
    <xf numFmtId="4" fontId="4" fillId="19" borderId="69" xfId="0" applyNumberFormat="1" applyFont="1" applyFill="1" applyBorder="1" applyAlignment="1">
      <alignment horizontal="center" vertical="center"/>
    </xf>
    <xf numFmtId="4" fontId="4" fillId="19" borderId="82" xfId="0" applyNumberFormat="1" applyFont="1" applyFill="1" applyBorder="1" applyAlignment="1">
      <alignment horizontal="center" vertical="center"/>
    </xf>
    <xf numFmtId="4" fontId="4" fillId="19" borderId="28" xfId="0" applyNumberFormat="1" applyFont="1" applyFill="1" applyBorder="1" applyAlignment="1">
      <alignment horizontal="center" vertical="center"/>
    </xf>
    <xf numFmtId="4" fontId="4" fillId="19" borderId="48" xfId="0" applyNumberFormat="1" applyFont="1" applyFill="1" applyBorder="1" applyAlignment="1">
      <alignment horizontal="center" vertical="center"/>
    </xf>
    <xf numFmtId="0" fontId="4" fillId="0" borderId="119" xfId="0" applyFont="1" applyBorder="1"/>
    <xf numFmtId="164" fontId="3" fillId="61" borderId="120" xfId="0" applyNumberFormat="1" applyFont="1" applyFill="1" applyBorder="1" applyAlignment="1">
      <alignment horizontal="center" vertical="center"/>
    </xf>
    <xf numFmtId="164" fontId="3" fillId="61" borderId="121" xfId="0" applyNumberFormat="1" applyFont="1" applyFill="1" applyBorder="1" applyAlignment="1">
      <alignment horizontal="center" vertical="center"/>
    </xf>
    <xf numFmtId="44" fontId="3" fillId="61" borderId="122" xfId="0" applyNumberFormat="1" applyFont="1" applyFill="1" applyBorder="1" applyAlignment="1">
      <alignment horizontal="center" vertical="center"/>
    </xf>
    <xf numFmtId="4" fontId="4" fillId="19" borderId="85" xfId="0" applyNumberFormat="1" applyFont="1" applyFill="1" applyBorder="1" applyAlignment="1">
      <alignment horizontal="center" vertical="center"/>
    </xf>
    <xf numFmtId="4" fontId="4" fillId="19" borderId="12" xfId="0" applyNumberFormat="1" applyFont="1" applyFill="1" applyBorder="1" applyAlignment="1">
      <alignment horizontal="center" vertical="center"/>
    </xf>
    <xf numFmtId="4" fontId="4" fillId="19" borderId="68" xfId="0" applyNumberFormat="1" applyFont="1" applyFill="1" applyBorder="1" applyAlignment="1">
      <alignment horizontal="center" vertical="center"/>
    </xf>
    <xf numFmtId="17" fontId="41" fillId="120" borderId="123" xfId="0" applyNumberFormat="1" applyFont="1" applyFill="1" applyBorder="1" applyAlignment="1">
      <alignment horizontal="center" vertical="center"/>
    </xf>
    <xf numFmtId="17" fontId="41" fillId="75" borderId="84" xfId="0" applyNumberFormat="1" applyFont="1" applyFill="1" applyBorder="1" applyAlignment="1">
      <alignment horizontal="center" vertical="center"/>
    </xf>
    <xf numFmtId="44" fontId="63" fillId="71" borderId="87" xfId="0" applyNumberFormat="1" applyFont="1" applyFill="1" applyBorder="1" applyAlignment="1">
      <alignment vertical="center"/>
    </xf>
    <xf numFmtId="4" fontId="3" fillId="103" borderId="69" xfId="0" applyNumberFormat="1" applyFont="1" applyFill="1" applyBorder="1" applyAlignment="1">
      <alignment horizontal="left" vertical="center"/>
    </xf>
    <xf numFmtId="1" fontId="45" fillId="13" borderId="45" xfId="0" applyNumberFormat="1" applyFont="1" applyFill="1" applyBorder="1" applyAlignment="1">
      <alignment horizontal="right" vertical="center" indent="1"/>
    </xf>
    <xf numFmtId="0" fontId="19" fillId="40" borderId="1" xfId="1" applyFont="1" applyFill="1" applyBorder="1" applyAlignment="1"/>
    <xf numFmtId="0" fontId="2" fillId="40" borderId="1" xfId="1" applyFill="1" applyBorder="1" applyAlignment="1"/>
    <xf numFmtId="0" fontId="2" fillId="40" borderId="1" xfId="1" applyFill="1" applyBorder="1"/>
    <xf numFmtId="0" fontId="65" fillId="121" borderId="1" xfId="0" applyFont="1" applyFill="1" applyBorder="1" applyAlignment="1">
      <alignment horizontal="left" vertical="center" wrapText="1"/>
    </xf>
    <xf numFmtId="0" fontId="17" fillId="40" borderId="1" xfId="0" applyFont="1" applyFill="1" applyBorder="1" applyAlignment="1">
      <alignment horizontal="left" wrapText="1"/>
    </xf>
    <xf numFmtId="0" fontId="17" fillId="40" borderId="97" xfId="0" applyFont="1" applyFill="1" applyBorder="1" applyAlignment="1">
      <alignment horizontal="left" wrapText="1"/>
    </xf>
    <xf numFmtId="0" fontId="19" fillId="40" borderId="1" xfId="1" applyFont="1" applyFill="1" applyBorder="1" applyAlignment="1"/>
    <xf numFmtId="0" fontId="37" fillId="24" borderId="32" xfId="0" applyFont="1" applyFill="1" applyBorder="1" applyAlignment="1">
      <alignment horizontal="center" vertical="center" wrapText="1"/>
    </xf>
    <xf numFmtId="165" fontId="4" fillId="43" borderId="1" xfId="0" applyNumberFormat="1" applyFont="1" applyFill="1" applyBorder="1" applyAlignment="1">
      <alignment horizontal="center" vertical="center"/>
    </xf>
    <xf numFmtId="165" fontId="4" fillId="9" borderId="1" xfId="0" applyNumberFormat="1" applyFont="1" applyFill="1" applyBorder="1" applyAlignment="1">
      <alignment horizontal="center" vertical="center"/>
    </xf>
    <xf numFmtId="172" fontId="4" fillId="40" borderId="3" xfId="0" applyNumberFormat="1" applyFont="1" applyFill="1" applyBorder="1" applyAlignment="1">
      <alignment horizontal="center" vertical="center"/>
    </xf>
    <xf numFmtId="172" fontId="3" fillId="126" borderId="3" xfId="0" applyNumberFormat="1" applyFont="1" applyFill="1" applyBorder="1" applyAlignment="1">
      <alignment horizontal="center" vertical="center"/>
    </xf>
    <xf numFmtId="0" fontId="37" fillId="41" borderId="32" xfId="0" applyFont="1" applyFill="1" applyBorder="1" applyAlignment="1">
      <alignment horizontal="center" vertical="center" wrapText="1"/>
    </xf>
    <xf numFmtId="165" fontId="4" fillId="40" borderId="3" xfId="0" applyNumberFormat="1" applyFont="1" applyFill="1" applyBorder="1" applyAlignment="1">
      <alignment horizontal="center" vertical="center"/>
    </xf>
    <xf numFmtId="0" fontId="4" fillId="40" borderId="3" xfId="0" applyFont="1" applyFill="1" applyBorder="1" applyAlignment="1">
      <alignment horizontal="center" vertical="center"/>
    </xf>
    <xf numFmtId="165" fontId="4" fillId="89" borderId="1" xfId="0" applyNumberFormat="1" applyFont="1" applyFill="1" applyBorder="1" applyAlignment="1">
      <alignment horizontal="center" vertical="center"/>
    </xf>
    <xf numFmtId="0" fontId="37" fillId="7" borderId="21" xfId="0" applyFont="1" applyFill="1" applyBorder="1" applyAlignment="1">
      <alignment horizontal="center" vertical="center" wrapText="1"/>
    </xf>
    <xf numFmtId="165" fontId="4" fillId="19" borderId="87" xfId="0" applyNumberFormat="1" applyFont="1" applyFill="1" applyBorder="1" applyAlignment="1">
      <alignment horizontal="center" vertical="center"/>
    </xf>
    <xf numFmtId="165" fontId="4" fillId="19" borderId="107" xfId="0" applyNumberFormat="1" applyFont="1" applyFill="1" applyBorder="1" applyAlignment="1">
      <alignment horizontal="center" vertical="center"/>
    </xf>
    <xf numFmtId="165" fontId="4" fillId="19" borderId="34" xfId="0" applyNumberFormat="1" applyFont="1" applyFill="1" applyBorder="1" applyAlignment="1">
      <alignment horizontal="center" vertical="center"/>
    </xf>
    <xf numFmtId="0" fontId="27" fillId="4" borderId="1" xfId="0" applyFont="1" applyFill="1" applyBorder="1" applyAlignment="1">
      <alignment horizontal="left" vertical="center"/>
    </xf>
    <xf numFmtId="0" fontId="37" fillId="5" borderId="32" xfId="0" applyFont="1" applyFill="1" applyBorder="1" applyAlignment="1">
      <alignment horizontal="center" vertical="center" wrapText="1"/>
    </xf>
    <xf numFmtId="0" fontId="37" fillId="33" borderId="32" xfId="0" applyFont="1" applyFill="1" applyBorder="1" applyAlignment="1">
      <alignment horizontal="center" vertical="center" wrapText="1"/>
    </xf>
    <xf numFmtId="0" fontId="37" fillId="33" borderId="36" xfId="0" applyFont="1" applyFill="1" applyBorder="1" applyAlignment="1">
      <alignment horizontal="center" vertical="center" wrapText="1"/>
    </xf>
    <xf numFmtId="0" fontId="37" fillId="7" borderId="41" xfId="0" applyFont="1" applyFill="1" applyBorder="1" applyAlignment="1">
      <alignment horizontal="center" vertical="center" wrapText="1"/>
    </xf>
    <xf numFmtId="0" fontId="37" fillId="7" borderId="33" xfId="0" applyFont="1" applyFill="1" applyBorder="1" applyAlignment="1">
      <alignment horizontal="center" vertical="center" wrapText="1"/>
    </xf>
    <xf numFmtId="0" fontId="38" fillId="131" borderId="52" xfId="0" applyFont="1" applyFill="1" applyBorder="1" applyAlignment="1">
      <alignment horizontal="center" vertical="center" wrapText="1"/>
    </xf>
    <xf numFmtId="0" fontId="51" fillId="131" borderId="52" xfId="0" applyFont="1" applyFill="1" applyBorder="1" applyAlignment="1">
      <alignment horizontal="center" vertical="center" wrapText="1"/>
    </xf>
    <xf numFmtId="165" fontId="3" fillId="127" borderId="12" xfId="0" applyNumberFormat="1" applyFont="1" applyFill="1" applyBorder="1" applyAlignment="1">
      <alignment horizontal="center" vertical="center"/>
    </xf>
    <xf numFmtId="165" fontId="4" fillId="127" borderId="1" xfId="0" applyNumberFormat="1" applyFont="1" applyFill="1" applyBorder="1" applyAlignment="1">
      <alignment horizontal="center" vertical="center"/>
    </xf>
    <xf numFmtId="0" fontId="38" fillId="21" borderId="92" xfId="0" applyFont="1" applyFill="1" applyBorder="1" applyAlignment="1">
      <alignment horizontal="center" vertical="center"/>
    </xf>
    <xf numFmtId="0" fontId="38" fillId="21" borderId="84" xfId="0" applyFont="1" applyFill="1" applyBorder="1" applyAlignment="1">
      <alignment horizontal="center" vertical="center"/>
    </xf>
    <xf numFmtId="9" fontId="32" fillId="40" borderId="9" xfId="4" applyFont="1" applyFill="1" applyBorder="1" applyAlignment="1">
      <alignment horizontal="center" vertical="center"/>
    </xf>
    <xf numFmtId="9" fontId="32" fillId="40" borderId="28" xfId="4" applyFont="1" applyFill="1" applyBorder="1" applyAlignment="1">
      <alignment horizontal="center" vertical="center"/>
    </xf>
    <xf numFmtId="9" fontId="32" fillId="40" borderId="10" xfId="4" applyFont="1" applyFill="1" applyBorder="1" applyAlignment="1">
      <alignment horizontal="center" vertical="center"/>
    </xf>
    <xf numFmtId="0" fontId="49" fillId="21" borderId="58" xfId="0" applyFont="1" applyFill="1" applyBorder="1" applyAlignment="1">
      <alignment horizontal="center" vertical="center"/>
    </xf>
    <xf numFmtId="0" fontId="49" fillId="21" borderId="79" xfId="0" applyFont="1" applyFill="1" applyBorder="1" applyAlignment="1">
      <alignment horizontal="center" vertical="center"/>
    </xf>
    <xf numFmtId="0" fontId="49" fillId="21" borderId="23" xfId="0" applyFont="1" applyFill="1" applyBorder="1" applyAlignment="1">
      <alignment horizontal="center" vertical="center"/>
    </xf>
    <xf numFmtId="0" fontId="62" fillId="21" borderId="29" xfId="0" applyFont="1" applyFill="1" applyBorder="1" applyAlignment="1">
      <alignment horizontal="center" vertical="center"/>
    </xf>
    <xf numFmtId="0" fontId="62" fillId="21" borderId="53" xfId="0" applyFont="1" applyFill="1" applyBorder="1" applyAlignment="1">
      <alignment horizontal="center" vertical="center"/>
    </xf>
    <xf numFmtId="0" fontId="27" fillId="4" borderId="0" xfId="0" applyFont="1" applyFill="1" applyAlignment="1">
      <alignment horizontal="left" vertical="center" wrapText="1"/>
    </xf>
    <xf numFmtId="0" fontId="38" fillId="5" borderId="9" xfId="0" applyFont="1" applyFill="1" applyBorder="1" applyAlignment="1">
      <alignment horizontal="center" vertical="center"/>
    </xf>
    <xf numFmtId="0" fontId="38" fillId="5" borderId="28" xfId="0" applyFont="1" applyFill="1" applyBorder="1" applyAlignment="1">
      <alignment horizontal="center" vertical="center"/>
    </xf>
    <xf numFmtId="0" fontId="38" fillId="5" borderId="10" xfId="0" applyFont="1" applyFill="1" applyBorder="1" applyAlignment="1">
      <alignment horizontal="center" vertical="center"/>
    </xf>
    <xf numFmtId="0" fontId="38" fillId="7" borderId="9" xfId="0" applyFont="1" applyFill="1" applyBorder="1" applyAlignment="1">
      <alignment horizontal="center" vertical="center"/>
    </xf>
    <xf numFmtId="0" fontId="38" fillId="7" borderId="28" xfId="0" applyFont="1" applyFill="1" applyBorder="1" applyAlignment="1">
      <alignment horizontal="center" vertical="center"/>
    </xf>
    <xf numFmtId="0" fontId="38" fillId="7" borderId="10" xfId="0" applyFont="1" applyFill="1" applyBorder="1" applyAlignment="1">
      <alignment horizontal="center" vertical="center"/>
    </xf>
    <xf numFmtId="0" fontId="38" fillId="24" borderId="85" xfId="0" applyFont="1" applyFill="1" applyBorder="1" applyAlignment="1">
      <alignment horizontal="center" vertical="center"/>
    </xf>
    <xf numFmtId="49" fontId="38" fillId="51" borderId="31" xfId="0" applyNumberFormat="1" applyFont="1" applyFill="1" applyBorder="1" applyAlignment="1">
      <alignment horizontal="center" vertical="center"/>
    </xf>
    <xf numFmtId="0" fontId="40" fillId="21" borderId="5" xfId="0" applyFont="1" applyFill="1" applyBorder="1" applyAlignment="1">
      <alignment vertical="center"/>
    </xf>
    <xf numFmtId="0" fontId="40" fillId="21" borderId="6" xfId="0" applyFont="1" applyFill="1" applyBorder="1" applyAlignment="1">
      <alignment vertical="center"/>
    </xf>
    <xf numFmtId="16" fontId="38" fillId="32" borderId="10" xfId="0" applyNumberFormat="1" applyFont="1" applyFill="1" applyBorder="1" applyAlignment="1">
      <alignment horizontal="center" vertical="center"/>
    </xf>
    <xf numFmtId="0" fontId="40" fillId="33" borderId="46" xfId="0" applyFont="1" applyFill="1" applyBorder="1" applyAlignment="1">
      <alignment vertical="center"/>
    </xf>
    <xf numFmtId="49" fontId="38" fillId="6" borderId="10" xfId="0" applyNumberFormat="1" applyFont="1" applyFill="1" applyBorder="1" applyAlignment="1">
      <alignment horizontal="center" vertical="center"/>
    </xf>
    <xf numFmtId="0" fontId="40" fillId="7" borderId="21" xfId="0" applyFont="1" applyFill="1" applyBorder="1" applyAlignment="1">
      <alignment vertical="center"/>
    </xf>
    <xf numFmtId="0" fontId="40" fillId="7" borderId="46" xfId="0" applyFont="1" applyFill="1" applyBorder="1" applyAlignment="1">
      <alignment vertical="center"/>
    </xf>
    <xf numFmtId="49" fontId="38" fillId="30" borderId="10" xfId="0" applyNumberFormat="1" applyFont="1" applyFill="1" applyBorder="1" applyAlignment="1">
      <alignment horizontal="center" vertical="center"/>
    </xf>
    <xf numFmtId="0" fontId="40" fillId="24" borderId="3" xfId="0" applyFont="1" applyFill="1" applyBorder="1" applyAlignment="1">
      <alignment vertical="center"/>
    </xf>
    <xf numFmtId="0" fontId="40" fillId="24" borderId="46" xfId="0" applyFont="1" applyFill="1" applyBorder="1" applyAlignment="1">
      <alignment vertical="center"/>
    </xf>
    <xf numFmtId="49" fontId="38" fillId="86" borderId="10" xfId="0" applyNumberFormat="1" applyFont="1" applyFill="1" applyBorder="1" applyAlignment="1">
      <alignment horizontal="center" vertical="center"/>
    </xf>
    <xf numFmtId="0" fontId="40" fillId="41" borderId="3" xfId="0" applyFont="1" applyFill="1" applyBorder="1" applyAlignment="1">
      <alignment vertical="center"/>
    </xf>
    <xf numFmtId="0" fontId="40" fillId="41" borderId="46" xfId="0" applyFont="1" applyFill="1" applyBorder="1" applyAlignment="1">
      <alignment vertical="center"/>
    </xf>
    <xf numFmtId="0" fontId="27" fillId="4" borderId="1" xfId="0" applyFont="1" applyFill="1" applyBorder="1" applyAlignment="1">
      <alignment horizontal="left" vertical="center" wrapText="1"/>
    </xf>
    <xf numFmtId="16" fontId="38" fillId="32" borderId="3" xfId="0" applyNumberFormat="1" applyFont="1" applyFill="1" applyBorder="1" applyAlignment="1">
      <alignment horizontal="center" vertical="center"/>
    </xf>
    <xf numFmtId="49" fontId="38" fillId="28" borderId="10" xfId="0" applyNumberFormat="1" applyFont="1" applyFill="1" applyBorder="1" applyAlignment="1">
      <alignment horizontal="center" vertical="center"/>
    </xf>
    <xf numFmtId="0" fontId="40" fillId="5" borderId="3" xfId="0" applyFont="1" applyFill="1" applyBorder="1" applyAlignment="1">
      <alignment vertical="center"/>
    </xf>
    <xf numFmtId="0" fontId="40" fillId="5" borderId="46" xfId="0" applyFont="1" applyFill="1" applyBorder="1" applyAlignment="1">
      <alignment vertical="center"/>
    </xf>
    <xf numFmtId="16" fontId="38" fillId="44" borderId="77" xfId="0" applyNumberFormat="1" applyFont="1" applyFill="1" applyBorder="1" applyAlignment="1">
      <alignment horizontal="center" vertical="center"/>
    </xf>
    <xf numFmtId="0" fontId="40" fillId="18" borderId="78" xfId="0" applyFont="1" applyFill="1" applyBorder="1" applyAlignment="1">
      <alignment vertical="center"/>
    </xf>
    <xf numFmtId="16" fontId="38" fillId="44" borderId="79" xfId="0" applyNumberFormat="1" applyFont="1" applyFill="1" applyBorder="1" applyAlignment="1">
      <alignment horizontal="center" vertical="center"/>
    </xf>
    <xf numFmtId="0" fontId="71" fillId="4" borderId="1" xfId="0" applyFont="1" applyFill="1" applyBorder="1" applyAlignment="1">
      <alignment horizontal="left" vertical="center" wrapText="1"/>
    </xf>
    <xf numFmtId="16" fontId="38" fillId="32" borderId="79" xfId="0" applyNumberFormat="1" applyFont="1" applyFill="1" applyBorder="1" applyAlignment="1">
      <alignment horizontal="center" vertical="center"/>
    </xf>
    <xf numFmtId="0" fontId="40" fillId="33" borderId="78" xfId="0" applyFont="1" applyFill="1" applyBorder="1" applyAlignment="1">
      <alignment vertical="center"/>
    </xf>
    <xf numFmtId="16" fontId="38" fillId="44" borderId="41" xfId="0" applyNumberFormat="1" applyFont="1" applyFill="1" applyBorder="1" applyAlignment="1">
      <alignment horizontal="center" vertical="center"/>
    </xf>
    <xf numFmtId="0" fontId="40" fillId="18" borderId="80" xfId="0" applyFont="1" applyFill="1" applyBorder="1" applyAlignment="1">
      <alignment vertical="center"/>
    </xf>
    <xf numFmtId="49" fontId="38" fillId="28" borderId="5" xfId="0" applyNumberFormat="1" applyFont="1" applyFill="1" applyBorder="1" applyAlignment="1">
      <alignment horizontal="center" vertical="center"/>
    </xf>
    <xf numFmtId="0" fontId="40" fillId="5" borderId="5" xfId="0" applyFont="1" applyFill="1" applyBorder="1" applyAlignment="1">
      <alignment vertical="center"/>
    </xf>
    <xf numFmtId="49" fontId="38" fillId="86" borderId="79" xfId="0" applyNumberFormat="1" applyFont="1" applyFill="1" applyBorder="1" applyAlignment="1">
      <alignment horizontal="center" vertical="center"/>
    </xf>
    <xf numFmtId="0" fontId="40" fillId="41" borderId="79" xfId="0" applyFont="1" applyFill="1" applyBorder="1" applyAlignment="1">
      <alignment vertical="center"/>
    </xf>
    <xf numFmtId="0" fontId="40" fillId="41" borderId="78" xfId="0" applyFont="1" applyFill="1" applyBorder="1" applyAlignment="1">
      <alignment vertical="center"/>
    </xf>
    <xf numFmtId="49" fontId="38" fillId="51" borderId="79" xfId="0" applyNumberFormat="1" applyFont="1" applyFill="1" applyBorder="1" applyAlignment="1">
      <alignment horizontal="center" vertical="center"/>
    </xf>
    <xf numFmtId="0" fontId="40" fillId="21" borderId="79" xfId="0" applyFont="1" applyFill="1" applyBorder="1" applyAlignment="1">
      <alignment vertical="center"/>
    </xf>
    <xf numFmtId="0" fontId="40" fillId="21" borderId="78" xfId="0" applyFont="1" applyFill="1" applyBorder="1" applyAlignment="1">
      <alignment vertical="center"/>
    </xf>
    <xf numFmtId="49" fontId="38" fillId="6" borderId="79" xfId="0" applyNumberFormat="1" applyFont="1" applyFill="1" applyBorder="1" applyAlignment="1">
      <alignment horizontal="center" vertical="center"/>
    </xf>
    <xf numFmtId="0" fontId="40" fillId="7" borderId="79" xfId="0" applyFont="1" applyFill="1" applyBorder="1" applyAlignment="1">
      <alignment vertical="center"/>
    </xf>
    <xf numFmtId="0" fontId="40" fillId="7" borderId="78" xfId="0" applyFont="1" applyFill="1" applyBorder="1" applyAlignment="1">
      <alignment vertical="center"/>
    </xf>
    <xf numFmtId="49" fontId="38" fillId="30" borderId="79" xfId="0" applyNumberFormat="1" applyFont="1" applyFill="1" applyBorder="1" applyAlignment="1">
      <alignment horizontal="center" vertical="center"/>
    </xf>
    <xf numFmtId="0" fontId="40" fillId="24" borderId="79" xfId="0" applyFont="1" applyFill="1" applyBorder="1" applyAlignment="1">
      <alignment vertical="center"/>
    </xf>
    <xf numFmtId="0" fontId="40" fillId="24" borderId="78" xfId="0" applyFont="1" applyFill="1" applyBorder="1" applyAlignment="1">
      <alignment vertical="center"/>
    </xf>
    <xf numFmtId="0" fontId="40" fillId="5" borderId="3" xfId="0" applyFont="1" applyFill="1" applyBorder="1" applyAlignment="1">
      <alignment horizontal="center" vertical="center"/>
    </xf>
    <xf numFmtId="0" fontId="40" fillId="5" borderId="46" xfId="0" applyFont="1" applyFill="1" applyBorder="1" applyAlignment="1">
      <alignment horizontal="center" vertical="center"/>
    </xf>
    <xf numFmtId="0" fontId="40" fillId="33" borderId="46" xfId="0" applyFont="1" applyFill="1" applyBorder="1" applyAlignment="1">
      <alignment horizontal="center" vertical="center"/>
    </xf>
    <xf numFmtId="16" fontId="38" fillId="32" borderId="31" xfId="0" applyNumberFormat="1" applyFont="1" applyFill="1" applyBorder="1" applyAlignment="1">
      <alignment horizontal="center" vertical="center"/>
    </xf>
    <xf numFmtId="0" fontId="40" fillId="33" borderId="26" xfId="0" applyFont="1" applyFill="1" applyBorder="1" applyAlignment="1">
      <alignment horizontal="center" vertical="center"/>
    </xf>
    <xf numFmtId="0" fontId="40" fillId="41" borderId="3" xfId="0" applyFont="1" applyFill="1" applyBorder="1" applyAlignment="1">
      <alignment horizontal="center" vertical="center"/>
    </xf>
    <xf numFmtId="0" fontId="40" fillId="41" borderId="46" xfId="0" applyFont="1" applyFill="1" applyBorder="1" applyAlignment="1">
      <alignment horizontal="center" vertical="center"/>
    </xf>
    <xf numFmtId="0" fontId="40" fillId="21" borderId="21" xfId="0" applyFont="1" applyFill="1" applyBorder="1" applyAlignment="1">
      <alignment horizontal="center" vertical="center"/>
    </xf>
    <xf numFmtId="16" fontId="38" fillId="32" borderId="63" xfId="0" applyNumberFormat="1" applyFont="1" applyFill="1" applyBorder="1" applyAlignment="1">
      <alignment horizontal="center" vertical="center"/>
    </xf>
    <xf numFmtId="0" fontId="40" fillId="33" borderId="42" xfId="0" applyFont="1" applyFill="1" applyBorder="1" applyAlignment="1">
      <alignment horizontal="center" vertical="center"/>
    </xf>
    <xf numFmtId="0" fontId="40" fillId="7" borderId="3" xfId="0" applyFont="1" applyFill="1" applyBorder="1" applyAlignment="1">
      <alignment horizontal="center" vertical="center"/>
    </xf>
    <xf numFmtId="0" fontId="40" fillId="7" borderId="46" xfId="0" applyFont="1" applyFill="1" applyBorder="1" applyAlignment="1">
      <alignment horizontal="center" vertical="center"/>
    </xf>
    <xf numFmtId="0" fontId="40" fillId="24" borderId="3" xfId="0" applyFont="1" applyFill="1" applyBorder="1" applyAlignment="1">
      <alignment horizontal="center" vertical="center"/>
    </xf>
    <xf numFmtId="0" fontId="40" fillId="24" borderId="46" xfId="0" applyFont="1" applyFill="1" applyBorder="1" applyAlignment="1">
      <alignment horizontal="center" vertical="center"/>
    </xf>
    <xf numFmtId="0" fontId="40" fillId="33" borderId="47" xfId="0" applyFont="1" applyFill="1" applyBorder="1" applyAlignment="1">
      <alignment horizontal="center" vertical="center"/>
    </xf>
    <xf numFmtId="49" fontId="38" fillId="28" borderId="31" xfId="0" applyNumberFormat="1" applyFont="1" applyFill="1" applyBorder="1" applyAlignment="1">
      <alignment horizontal="center" vertical="center"/>
    </xf>
    <xf numFmtId="0" fontId="40" fillId="5" borderId="21" xfId="0" applyFont="1" applyFill="1" applyBorder="1" applyAlignment="1">
      <alignment horizontal="center" vertical="center"/>
    </xf>
    <xf numFmtId="0" fontId="40" fillId="5" borderId="47" xfId="0" applyFont="1" applyFill="1" applyBorder="1" applyAlignment="1">
      <alignment horizontal="center" vertical="center"/>
    </xf>
    <xf numFmtId="16" fontId="38" fillId="32" borderId="110" xfId="0" applyNumberFormat="1" applyFont="1" applyFill="1" applyBorder="1" applyAlignment="1">
      <alignment horizontal="center" vertical="center"/>
    </xf>
    <xf numFmtId="0" fontId="40" fillId="33" borderId="112" xfId="0" applyFont="1" applyFill="1" applyBorder="1" applyAlignment="1">
      <alignment horizontal="center" vertical="center"/>
    </xf>
    <xf numFmtId="49" fontId="38" fillId="86" borderId="31" xfId="0" applyNumberFormat="1" applyFont="1" applyFill="1" applyBorder="1" applyAlignment="1">
      <alignment horizontal="center" vertical="center"/>
    </xf>
    <xf numFmtId="0" fontId="40" fillId="41" borderId="21" xfId="0" applyFont="1" applyFill="1" applyBorder="1" applyAlignment="1">
      <alignment horizontal="center" vertical="center"/>
    </xf>
    <xf numFmtId="0" fontId="40" fillId="41" borderId="26" xfId="0" applyFont="1" applyFill="1" applyBorder="1" applyAlignment="1">
      <alignment horizontal="center" vertical="center"/>
    </xf>
    <xf numFmtId="49" fontId="38" fillId="51" borderId="110" xfId="0" applyNumberFormat="1" applyFont="1" applyFill="1" applyBorder="1" applyAlignment="1">
      <alignment horizontal="center" vertical="center"/>
    </xf>
    <xf numFmtId="0" fontId="40" fillId="21" borderId="111" xfId="0" applyFont="1" applyFill="1" applyBorder="1" applyAlignment="1">
      <alignment horizontal="center" vertical="center"/>
    </xf>
    <xf numFmtId="0" fontId="40" fillId="21" borderId="112" xfId="0" applyFont="1" applyFill="1" applyBorder="1" applyAlignment="1">
      <alignment horizontal="center" vertical="center"/>
    </xf>
    <xf numFmtId="49" fontId="38" fillId="6" borderId="31" xfId="0" applyNumberFormat="1" applyFont="1" applyFill="1" applyBorder="1" applyAlignment="1">
      <alignment horizontal="center" vertical="center"/>
    </xf>
    <xf numFmtId="0" fontId="40" fillId="7" borderId="21" xfId="0" applyFont="1" applyFill="1" applyBorder="1" applyAlignment="1">
      <alignment horizontal="center" vertical="center"/>
    </xf>
    <xf numFmtId="0" fontId="40" fillId="7" borderId="47" xfId="0" applyFont="1" applyFill="1" applyBorder="1" applyAlignment="1">
      <alignment horizontal="center" vertical="center"/>
    </xf>
    <xf numFmtId="49" fontId="38" fillId="30" borderId="31" xfId="0" applyNumberFormat="1" applyFont="1" applyFill="1" applyBorder="1" applyAlignment="1">
      <alignment horizontal="center" vertical="center"/>
    </xf>
    <xf numFmtId="0" fontId="40" fillId="24" borderId="21" xfId="0" applyFont="1" applyFill="1" applyBorder="1" applyAlignment="1">
      <alignment horizontal="center" vertical="center"/>
    </xf>
    <xf numFmtId="0" fontId="40" fillId="24" borderId="47" xfId="0" applyFont="1" applyFill="1" applyBorder="1" applyAlignment="1">
      <alignment horizontal="center" vertical="center"/>
    </xf>
    <xf numFmtId="16" fontId="38" fillId="32" borderId="72" xfId="0" applyNumberFormat="1" applyFont="1" applyFill="1" applyBorder="1" applyAlignment="1">
      <alignment horizontal="center" vertical="center"/>
    </xf>
    <xf numFmtId="0" fontId="40" fillId="33" borderId="26" xfId="0" applyFont="1" applyFill="1" applyBorder="1" applyAlignment="1">
      <alignment vertical="center"/>
    </xf>
    <xf numFmtId="49" fontId="38" fillId="28" borderId="72" xfId="0" applyNumberFormat="1" applyFont="1" applyFill="1" applyBorder="1" applyAlignment="1">
      <alignment horizontal="center" vertical="center"/>
    </xf>
    <xf numFmtId="0" fontId="40" fillId="5" borderId="21" xfId="0" applyFont="1" applyFill="1" applyBorder="1" applyAlignment="1">
      <alignment vertical="center"/>
    </xf>
    <xf numFmtId="0" fontId="40" fillId="5" borderId="26" xfId="0" applyFont="1" applyFill="1" applyBorder="1" applyAlignment="1">
      <alignment vertical="center"/>
    </xf>
    <xf numFmtId="16" fontId="38" fillId="32" borderId="21" xfId="0" applyNumberFormat="1" applyFont="1" applyFill="1" applyBorder="1" applyAlignment="1">
      <alignment horizontal="center" vertical="center"/>
    </xf>
    <xf numFmtId="0" fontId="40" fillId="33" borderId="47" xfId="0" applyFont="1" applyFill="1" applyBorder="1" applyAlignment="1">
      <alignment vertical="center"/>
    </xf>
    <xf numFmtId="49" fontId="38" fillId="86" borderId="72" xfId="0" applyNumberFormat="1" applyFont="1" applyFill="1" applyBorder="1" applyAlignment="1">
      <alignment horizontal="center" vertical="center"/>
    </xf>
    <xf numFmtId="0" fontId="40" fillId="41" borderId="21" xfId="0" applyFont="1" applyFill="1" applyBorder="1" applyAlignment="1">
      <alignment vertical="center"/>
    </xf>
    <xf numFmtId="0" fontId="40" fillId="41" borderId="26" xfId="0" applyFont="1" applyFill="1" applyBorder="1" applyAlignment="1">
      <alignment vertical="center"/>
    </xf>
    <xf numFmtId="49" fontId="38" fillId="51" borderId="40" xfId="0" applyNumberFormat="1" applyFont="1" applyFill="1" applyBorder="1" applyAlignment="1">
      <alignment horizontal="center" vertical="center"/>
    </xf>
    <xf numFmtId="0" fontId="40" fillId="21" borderId="3" xfId="0" applyFont="1" applyFill="1" applyBorder="1" applyAlignment="1">
      <alignment vertical="center"/>
    </xf>
    <xf numFmtId="0" fontId="40" fillId="21" borderId="46" xfId="0" applyFont="1" applyFill="1" applyBorder="1" applyAlignment="1">
      <alignment vertical="center"/>
    </xf>
    <xf numFmtId="49" fontId="38" fillId="6" borderId="72" xfId="0" applyNumberFormat="1" applyFont="1" applyFill="1" applyBorder="1" applyAlignment="1">
      <alignment horizontal="center" vertical="center"/>
    </xf>
    <xf numFmtId="0" fontId="40" fillId="7" borderId="26" xfId="0" applyFont="1" applyFill="1" applyBorder="1" applyAlignment="1">
      <alignment vertical="center"/>
    </xf>
    <xf numFmtId="49" fontId="38" fillId="30" borderId="72" xfId="0" applyNumberFormat="1" applyFont="1" applyFill="1" applyBorder="1" applyAlignment="1">
      <alignment horizontal="center" vertical="center"/>
    </xf>
    <xf numFmtId="0" fontId="40" fillId="24" borderId="21" xfId="0" applyFont="1" applyFill="1" applyBorder="1" applyAlignment="1">
      <alignment vertical="center"/>
    </xf>
    <xf numFmtId="0" fontId="40" fillId="24" borderId="47" xfId="0" applyFont="1" applyFill="1" applyBorder="1" applyAlignment="1">
      <alignment vertical="center"/>
    </xf>
    <xf numFmtId="0" fontId="4" fillId="40" borderId="86" xfId="0" applyFont="1" applyFill="1" applyBorder="1" applyAlignment="1">
      <alignment horizontal="left" vertical="center" indent="1"/>
    </xf>
    <xf numFmtId="0" fontId="4" fillId="40" borderId="69" xfId="0" applyFont="1" applyFill="1" applyBorder="1" applyAlignment="1">
      <alignment horizontal="left" vertical="center" indent="1"/>
    </xf>
    <xf numFmtId="0" fontId="41" fillId="40" borderId="81" xfId="0" applyFont="1" applyFill="1" applyBorder="1" applyAlignment="1">
      <alignment horizontal="left" vertical="center" indent="1"/>
    </xf>
    <xf numFmtId="0" fontId="41" fillId="40" borderId="82" xfId="0" applyFont="1" applyFill="1" applyBorder="1" applyAlignment="1">
      <alignment horizontal="left" vertical="center" indent="1"/>
    </xf>
    <xf numFmtId="0" fontId="41" fillId="50" borderId="53" xfId="0" applyFont="1" applyFill="1" applyBorder="1" applyAlignment="1">
      <alignment horizontal="left" vertical="center" indent="1"/>
    </xf>
    <xf numFmtId="0" fontId="41" fillId="50" borderId="54" xfId="0" applyFont="1" applyFill="1" applyBorder="1" applyAlignment="1">
      <alignment horizontal="left" vertical="center" indent="1"/>
    </xf>
    <xf numFmtId="0" fontId="41" fillId="40" borderId="86" xfId="0" applyFont="1" applyFill="1" applyBorder="1" applyAlignment="1">
      <alignment horizontal="left" vertical="center" indent="1"/>
    </xf>
    <xf numFmtId="0" fontId="41" fillId="40" borderId="69" xfId="0" applyFont="1" applyFill="1" applyBorder="1" applyAlignment="1">
      <alignment horizontal="left" vertical="center" indent="1"/>
    </xf>
    <xf numFmtId="17" fontId="56" fillId="72" borderId="92" xfId="0" applyNumberFormat="1" applyFont="1" applyFill="1" applyBorder="1" applyAlignment="1">
      <alignment horizontal="center" vertical="center"/>
    </xf>
    <xf numFmtId="17" fontId="56" fillId="72" borderId="65" xfId="0" applyNumberFormat="1" applyFont="1" applyFill="1" applyBorder="1" applyAlignment="1">
      <alignment horizontal="center" vertical="center"/>
    </xf>
    <xf numFmtId="0" fontId="41" fillId="42" borderId="81" xfId="0" applyFont="1" applyFill="1" applyBorder="1" applyAlignment="1">
      <alignment horizontal="left" vertical="center" indent="1"/>
    </xf>
    <xf numFmtId="0" fontId="41" fillId="42" borderId="82" xfId="0" applyFont="1" applyFill="1" applyBorder="1" applyAlignment="1">
      <alignment horizontal="left" vertical="center" indent="1"/>
    </xf>
    <xf numFmtId="0" fontId="4" fillId="40" borderId="81" xfId="0" applyFont="1" applyFill="1" applyBorder="1" applyAlignment="1">
      <alignment horizontal="left" vertical="center" indent="1"/>
    </xf>
    <xf numFmtId="0" fontId="4" fillId="40" borderId="82" xfId="0" applyFont="1" applyFill="1" applyBorder="1" applyAlignment="1">
      <alignment horizontal="left" vertical="center" indent="1"/>
    </xf>
    <xf numFmtId="0" fontId="41" fillId="3" borderId="86" xfId="0" applyFont="1" applyFill="1" applyBorder="1" applyAlignment="1">
      <alignment horizontal="left" vertical="center" indent="1"/>
    </xf>
    <xf numFmtId="0" fontId="41" fillId="3" borderId="69" xfId="0" applyFont="1" applyFill="1" applyBorder="1" applyAlignment="1">
      <alignment horizontal="left" vertical="center" indent="1"/>
    </xf>
    <xf numFmtId="16" fontId="38" fillId="35" borderId="63" xfId="0" applyNumberFormat="1" applyFont="1" applyFill="1" applyBorder="1" applyAlignment="1">
      <alignment horizontal="center" vertical="center"/>
    </xf>
    <xf numFmtId="0" fontId="40" fillId="36" borderId="42" xfId="0" applyFont="1" applyFill="1" applyBorder="1" applyAlignment="1">
      <alignment vertical="center"/>
    </xf>
    <xf numFmtId="49" fontId="38" fillId="28" borderId="63" xfId="0" applyNumberFormat="1" applyFont="1" applyFill="1" applyBorder="1" applyAlignment="1">
      <alignment horizontal="center" vertical="center"/>
    </xf>
    <xf numFmtId="0" fontId="40" fillId="5" borderId="34" xfId="0" applyFont="1" applyFill="1" applyBorder="1" applyAlignment="1">
      <alignment vertical="center"/>
    </xf>
    <xf numFmtId="0" fontId="40" fillId="5" borderId="42" xfId="0" applyFont="1" applyFill="1" applyBorder="1" applyAlignment="1">
      <alignment vertical="center"/>
    </xf>
    <xf numFmtId="0" fontId="4" fillId="0" borderId="63" xfId="0" applyFont="1" applyBorder="1" applyAlignment="1">
      <alignment horizontal="center" vertical="center"/>
    </xf>
    <xf numFmtId="0" fontId="4" fillId="0" borderId="91" xfId="0" applyFont="1" applyBorder="1" applyAlignment="1">
      <alignment horizontal="center" vertical="center"/>
    </xf>
    <xf numFmtId="0" fontId="41" fillId="10" borderId="39" xfId="0" applyFont="1" applyFill="1" applyBorder="1" applyAlignment="1">
      <alignment horizontal="left" vertical="center" indent="1"/>
    </xf>
    <xf numFmtId="0" fontId="55" fillId="3" borderId="1" xfId="0" applyFont="1" applyFill="1" applyBorder="1" applyAlignment="1">
      <alignment horizontal="left" vertical="center" indent="1"/>
    </xf>
    <xf numFmtId="0" fontId="4" fillId="40" borderId="40" xfId="0" applyFont="1" applyFill="1" applyBorder="1" applyAlignment="1">
      <alignment horizontal="left" vertical="center" indent="1"/>
    </xf>
    <xf numFmtId="0" fontId="4" fillId="40" borderId="9" xfId="0" applyFont="1" applyFill="1" applyBorder="1" applyAlignment="1">
      <alignment horizontal="left" vertical="center" indent="1"/>
    </xf>
    <xf numFmtId="0" fontId="8" fillId="95" borderId="26" xfId="0" applyFont="1" applyFill="1" applyBorder="1" applyAlignment="1">
      <alignment horizontal="center" vertical="center"/>
    </xf>
    <xf numFmtId="0" fontId="8" fillId="95" borderId="48" xfId="0" applyFont="1" applyFill="1" applyBorder="1" applyAlignment="1">
      <alignment horizontal="center" vertical="center"/>
    </xf>
    <xf numFmtId="49" fontId="38" fillId="86" borderId="63" xfId="0" applyNumberFormat="1" applyFont="1" applyFill="1" applyBorder="1" applyAlignment="1">
      <alignment horizontal="center" vertical="center"/>
    </xf>
    <xf numFmtId="0" fontId="40" fillId="41" borderId="34" xfId="0" applyFont="1" applyFill="1" applyBorder="1" applyAlignment="1">
      <alignment vertical="center"/>
    </xf>
    <xf numFmtId="0" fontId="40" fillId="41" borderId="91" xfId="0" applyFont="1" applyFill="1" applyBorder="1" applyAlignment="1">
      <alignment vertical="center"/>
    </xf>
    <xf numFmtId="49" fontId="60" fillId="51" borderId="63" xfId="0" applyNumberFormat="1" applyFont="1" applyFill="1" applyBorder="1" applyAlignment="1">
      <alignment horizontal="center" vertical="center"/>
    </xf>
    <xf numFmtId="0" fontId="61" fillId="21" borderId="34" xfId="0" applyFont="1" applyFill="1" applyBorder="1" applyAlignment="1">
      <alignment vertical="center"/>
    </xf>
    <xf numFmtId="0" fontId="61" fillId="21" borderId="42" xfId="0" applyFont="1" applyFill="1" applyBorder="1" applyAlignment="1">
      <alignment vertical="center"/>
    </xf>
    <xf numFmtId="49" fontId="38" fillId="6" borderId="63" xfId="0" applyNumberFormat="1" applyFont="1" applyFill="1" applyBorder="1" applyAlignment="1">
      <alignment horizontal="center" vertical="center"/>
    </xf>
    <xf numFmtId="0" fontId="40" fillId="7" borderId="34" xfId="0" applyFont="1" applyFill="1" applyBorder="1" applyAlignment="1">
      <alignment vertical="center"/>
    </xf>
    <xf numFmtId="0" fontId="40" fillId="7" borderId="91" xfId="0" applyFont="1" applyFill="1" applyBorder="1" applyAlignment="1">
      <alignment vertical="center"/>
    </xf>
    <xf numFmtId="0" fontId="40" fillId="36" borderId="91" xfId="0" applyFont="1" applyFill="1" applyBorder="1" applyAlignment="1">
      <alignment vertical="center"/>
    </xf>
    <xf numFmtId="16" fontId="38" fillId="35" borderId="44" xfId="0" applyNumberFormat="1" applyFont="1" applyFill="1" applyBorder="1" applyAlignment="1">
      <alignment horizontal="center" vertical="center"/>
    </xf>
    <xf numFmtId="49" fontId="38" fillId="30" borderId="63" xfId="0" applyNumberFormat="1" applyFont="1" applyFill="1" applyBorder="1" applyAlignment="1">
      <alignment horizontal="center" vertical="center"/>
    </xf>
    <xf numFmtId="0" fontId="40" fillId="24" borderId="34" xfId="0" applyFont="1" applyFill="1" applyBorder="1" applyAlignment="1">
      <alignment vertical="center"/>
    </xf>
    <xf numFmtId="0" fontId="40" fillId="24" borderId="42" xfId="0" applyFont="1" applyFill="1" applyBorder="1" applyAlignment="1">
      <alignment vertical="center"/>
    </xf>
    <xf numFmtId="0" fontId="41" fillId="50" borderId="87" xfId="0" applyFont="1" applyFill="1" applyBorder="1" applyAlignment="1">
      <alignment horizontal="left" vertical="center" indent="1"/>
    </xf>
    <xf numFmtId="0" fontId="55" fillId="42" borderId="74" xfId="0" applyFont="1" applyFill="1" applyBorder="1" applyAlignment="1">
      <alignment horizontal="left" vertical="center" indent="1"/>
    </xf>
    <xf numFmtId="0" fontId="4" fillId="40" borderId="72" xfId="0" applyFont="1" applyFill="1" applyBorder="1" applyAlignment="1">
      <alignment horizontal="left" vertical="center" indent="1"/>
    </xf>
    <xf numFmtId="0" fontId="4" fillId="40" borderId="47" xfId="0" applyFont="1" applyFill="1" applyBorder="1" applyAlignment="1">
      <alignment horizontal="left" vertical="center" indent="1"/>
    </xf>
    <xf numFmtId="0" fontId="41" fillId="17" borderId="86" xfId="0" applyFont="1" applyFill="1" applyBorder="1" applyAlignment="1">
      <alignment horizontal="left" vertical="center" indent="1"/>
    </xf>
    <xf numFmtId="0" fontId="55" fillId="3" borderId="69" xfId="0" applyFont="1" applyFill="1" applyBorder="1" applyAlignment="1">
      <alignment horizontal="left" vertical="center" indent="1"/>
    </xf>
    <xf numFmtId="0" fontId="4" fillId="40" borderId="66" xfId="0" applyFont="1" applyFill="1" applyBorder="1" applyAlignment="1">
      <alignment horizontal="left" vertical="center" indent="1"/>
    </xf>
    <xf numFmtId="0" fontId="4" fillId="40" borderId="45" xfId="0" applyFont="1" applyFill="1" applyBorder="1" applyAlignment="1">
      <alignment horizontal="left" vertical="center" indent="1"/>
    </xf>
    <xf numFmtId="0" fontId="4" fillId="40" borderId="46" xfId="0" applyFont="1" applyFill="1" applyBorder="1" applyAlignment="1">
      <alignment horizontal="left" vertical="center" indent="1"/>
    </xf>
    <xf numFmtId="0" fontId="41" fillId="40" borderId="40" xfId="0" applyFont="1" applyFill="1" applyBorder="1" applyAlignment="1">
      <alignment horizontal="left" vertical="center" indent="1"/>
    </xf>
    <xf numFmtId="0" fontId="55" fillId="40" borderId="46" xfId="0" applyFont="1" applyFill="1" applyBorder="1" applyAlignment="1">
      <alignment horizontal="left" vertical="center" indent="1"/>
    </xf>
    <xf numFmtId="0" fontId="41" fillId="40" borderId="72" xfId="0" applyFont="1" applyFill="1" applyBorder="1" applyAlignment="1">
      <alignment horizontal="left" vertical="center" indent="1"/>
    </xf>
    <xf numFmtId="0" fontId="55" fillId="40" borderId="47" xfId="0" applyFont="1" applyFill="1" applyBorder="1" applyAlignment="1">
      <alignment horizontal="left" vertical="center" indent="1"/>
    </xf>
    <xf numFmtId="17" fontId="56" fillId="72" borderId="63" xfId="0" applyNumberFormat="1" applyFont="1" applyFill="1" applyBorder="1" applyAlignment="1">
      <alignment horizontal="center" vertical="center"/>
    </xf>
    <xf numFmtId="0" fontId="57" fillId="18" borderId="42" xfId="0" applyFont="1" applyFill="1" applyBorder="1" applyAlignment="1">
      <alignment vertical="center"/>
    </xf>
    <xf numFmtId="0" fontId="41" fillId="16" borderId="86" xfId="0" applyFont="1" applyFill="1" applyBorder="1" applyAlignment="1">
      <alignment horizontal="left" vertical="center" indent="1"/>
    </xf>
    <xf numFmtId="0" fontId="41" fillId="15" borderId="86" xfId="0" applyFont="1" applyFill="1" applyBorder="1" applyAlignment="1">
      <alignment horizontal="left" vertical="center" indent="1"/>
    </xf>
    <xf numFmtId="0" fontId="4" fillId="0" borderId="110" xfId="0" applyFont="1" applyBorder="1" applyAlignment="1">
      <alignment horizontal="center" vertical="center"/>
    </xf>
    <xf numFmtId="0" fontId="4" fillId="0" borderId="112" xfId="0" applyFont="1" applyBorder="1" applyAlignment="1">
      <alignment horizontal="center" vertical="center"/>
    </xf>
    <xf numFmtId="0" fontId="8" fillId="0" borderId="21" xfId="0" applyFont="1" applyBorder="1" applyAlignment="1">
      <alignment horizontal="center" vertical="center"/>
    </xf>
    <xf numFmtId="0" fontId="8" fillId="0" borderId="26" xfId="0" applyFont="1" applyBorder="1" applyAlignment="1">
      <alignment horizontal="center" vertical="center"/>
    </xf>
    <xf numFmtId="0" fontId="41" fillId="11" borderId="92" xfId="0" applyFont="1" applyFill="1" applyBorder="1" applyAlignment="1">
      <alignment horizontal="left" vertical="center" indent="1"/>
    </xf>
    <xf numFmtId="0" fontId="55" fillId="3" borderId="65" xfId="0" applyFont="1" applyFill="1" applyBorder="1" applyAlignment="1">
      <alignment horizontal="left" vertical="center" indent="1"/>
    </xf>
    <xf numFmtId="16" fontId="38" fillId="35" borderId="10" xfId="0" applyNumberFormat="1" applyFont="1" applyFill="1" applyBorder="1" applyAlignment="1">
      <alignment horizontal="center" vertical="center"/>
    </xf>
    <xf numFmtId="0" fontId="40" fillId="36" borderId="9" xfId="0" applyFont="1" applyFill="1" applyBorder="1" applyAlignment="1">
      <alignment vertical="center"/>
    </xf>
    <xf numFmtId="16" fontId="38" fillId="35" borderId="40" xfId="0" applyNumberFormat="1" applyFont="1" applyFill="1" applyBorder="1" applyAlignment="1">
      <alignment horizontal="center" vertical="center"/>
    </xf>
    <xf numFmtId="0" fontId="40" fillId="36" borderId="46" xfId="0" applyFont="1" applyFill="1" applyBorder="1" applyAlignment="1">
      <alignment vertical="center"/>
    </xf>
    <xf numFmtId="49" fontId="38" fillId="28" borderId="40" xfId="0" applyNumberFormat="1" applyFont="1" applyFill="1" applyBorder="1" applyAlignment="1">
      <alignment horizontal="center" vertical="center"/>
    </xf>
    <xf numFmtId="49" fontId="38" fillId="86" borderId="40" xfId="0" applyNumberFormat="1" applyFont="1" applyFill="1" applyBorder="1" applyAlignment="1">
      <alignment horizontal="center" vertical="center"/>
    </xf>
    <xf numFmtId="0" fontId="40" fillId="41" borderId="9" xfId="0" applyFont="1" applyFill="1" applyBorder="1" applyAlignment="1">
      <alignment vertical="center"/>
    </xf>
    <xf numFmtId="49" fontId="38" fillId="6" borderId="40" xfId="0" applyNumberFormat="1" applyFont="1" applyFill="1" applyBorder="1" applyAlignment="1">
      <alignment horizontal="center" vertical="center"/>
    </xf>
    <xf numFmtId="0" fontId="40" fillId="7" borderId="3" xfId="0" applyFont="1" applyFill="1" applyBorder="1" applyAlignment="1">
      <alignment vertical="center"/>
    </xf>
    <xf numFmtId="49" fontId="38" fillId="30" borderId="40" xfId="0" applyNumberFormat="1" applyFont="1" applyFill="1" applyBorder="1" applyAlignment="1">
      <alignment horizontal="center" vertical="center"/>
    </xf>
    <xf numFmtId="0" fontId="4" fillId="9" borderId="40" xfId="0" applyFont="1" applyFill="1" applyBorder="1" applyAlignment="1">
      <alignment horizontal="left" vertical="center" indent="1"/>
    </xf>
    <xf numFmtId="0" fontId="4" fillId="9" borderId="46" xfId="0" applyFont="1" applyFill="1" applyBorder="1" applyAlignment="1">
      <alignment horizontal="left" vertical="center" indent="1"/>
    </xf>
    <xf numFmtId="0" fontId="4" fillId="9" borderId="72" xfId="0" applyFont="1" applyFill="1" applyBorder="1" applyAlignment="1">
      <alignment horizontal="left" vertical="center" indent="1"/>
    </xf>
    <xf numFmtId="0" fontId="4" fillId="9" borderId="47" xfId="0" applyFont="1" applyFill="1" applyBorder="1" applyAlignment="1">
      <alignment horizontal="left" vertical="center" indent="1"/>
    </xf>
    <xf numFmtId="0" fontId="41" fillId="122" borderId="87" xfId="0" applyFont="1" applyFill="1" applyBorder="1" applyAlignment="1">
      <alignment horizontal="left" vertical="center" indent="1"/>
    </xf>
    <xf numFmtId="0" fontId="55" fillId="126" borderId="74" xfId="0" applyFont="1" applyFill="1" applyBorder="1" applyAlignment="1">
      <alignment horizontal="left" vertical="center" indent="1"/>
    </xf>
    <xf numFmtId="17" fontId="37" fillId="72" borderId="63" xfId="0" applyNumberFormat="1" applyFont="1" applyFill="1" applyBorder="1" applyAlignment="1">
      <alignment horizontal="left" vertical="center" indent="1"/>
    </xf>
    <xf numFmtId="0" fontId="54" fillId="18" borderId="42" xfId="0" applyFont="1" applyFill="1" applyBorder="1" applyAlignment="1">
      <alignment horizontal="left" vertical="center" indent="1"/>
    </xf>
    <xf numFmtId="0" fontId="4" fillId="9" borderId="66" xfId="0" applyFont="1" applyFill="1" applyBorder="1" applyAlignment="1">
      <alignment horizontal="left" vertical="center" indent="1"/>
    </xf>
    <xf numFmtId="0" fontId="4" fillId="9" borderId="45" xfId="0" applyFont="1" applyFill="1" applyBorder="1" applyAlignment="1">
      <alignment horizontal="left" vertical="center" indent="1"/>
    </xf>
    <xf numFmtId="0" fontId="41" fillId="102" borderId="86" xfId="0" applyFont="1" applyFill="1" applyBorder="1" applyAlignment="1">
      <alignment horizontal="left" vertical="center" indent="1"/>
    </xf>
    <xf numFmtId="0" fontId="55" fillId="126" borderId="69" xfId="0" applyFont="1" applyFill="1" applyBorder="1" applyAlignment="1">
      <alignment horizontal="left" vertical="center" indent="1"/>
    </xf>
    <xf numFmtId="0" fontId="3" fillId="102" borderId="86" xfId="0" applyFont="1" applyFill="1" applyBorder="1" applyAlignment="1">
      <alignment horizontal="left" vertical="center"/>
    </xf>
    <xf numFmtId="0" fontId="4" fillId="126" borderId="28" xfId="0" applyFont="1" applyFill="1" applyBorder="1" applyAlignment="1">
      <alignment vertical="center"/>
    </xf>
    <xf numFmtId="0" fontId="3" fillId="103" borderId="86" xfId="0" applyFont="1" applyFill="1" applyBorder="1" applyAlignment="1">
      <alignment horizontal="left" vertical="center"/>
    </xf>
    <xf numFmtId="0" fontId="41" fillId="103" borderId="86" xfId="0" applyFont="1" applyFill="1" applyBorder="1" applyAlignment="1">
      <alignment horizontal="left" vertical="center" indent="1"/>
    </xf>
    <xf numFmtId="0" fontId="3" fillId="68" borderId="86" xfId="0" applyFont="1" applyFill="1" applyBorder="1" applyAlignment="1">
      <alignment horizontal="left" vertical="center"/>
    </xf>
    <xf numFmtId="0" fontId="41" fillId="101" borderId="86" xfId="0" applyFont="1" applyFill="1" applyBorder="1" applyAlignment="1">
      <alignment horizontal="left" vertical="center" indent="1"/>
    </xf>
    <xf numFmtId="0" fontId="41" fillId="101" borderId="69" xfId="0" applyFont="1" applyFill="1" applyBorder="1" applyAlignment="1">
      <alignment horizontal="left" vertical="center" indent="1"/>
    </xf>
    <xf numFmtId="0" fontId="3" fillId="101" borderId="86" xfId="0" applyFont="1" applyFill="1" applyBorder="1" applyAlignment="1">
      <alignment horizontal="left" vertical="center"/>
    </xf>
    <xf numFmtId="0" fontId="41" fillId="68" borderId="86" xfId="0" applyFont="1" applyFill="1" applyBorder="1" applyAlignment="1">
      <alignment horizontal="left" vertical="center" indent="1"/>
    </xf>
    <xf numFmtId="17" fontId="37" fillId="5" borderId="110" xfId="0" applyNumberFormat="1" applyFont="1" applyFill="1" applyBorder="1" applyAlignment="1">
      <alignment horizontal="left" vertical="center" indent="1"/>
    </xf>
    <xf numFmtId="0" fontId="54" fillId="5" borderId="112" xfId="0" applyFont="1" applyFill="1" applyBorder="1" applyAlignment="1">
      <alignment horizontal="left" vertical="center" indent="1"/>
    </xf>
    <xf numFmtId="0" fontId="41" fillId="100" borderId="86" xfId="0" applyFont="1" applyFill="1" applyBorder="1" applyAlignment="1">
      <alignment horizontal="left" vertical="center" indent="1"/>
    </xf>
    <xf numFmtId="0" fontId="68" fillId="121" borderId="1" xfId="0" applyFont="1" applyFill="1" applyBorder="1" applyAlignment="1"/>
    <xf numFmtId="0" fontId="69" fillId="40" borderId="1" xfId="0" applyFont="1" applyFill="1" applyBorder="1" applyAlignment="1"/>
    <xf numFmtId="0" fontId="69" fillId="40" borderId="97" xfId="0" applyFont="1" applyFill="1" applyBorder="1" applyAlignment="1"/>
    <xf numFmtId="0" fontId="64" fillId="121" borderId="1" xfId="0" applyFont="1" applyFill="1" applyBorder="1" applyAlignment="1"/>
    <xf numFmtId="0" fontId="17" fillId="40" borderId="1" xfId="0" applyFont="1" applyFill="1" applyBorder="1" applyAlignment="1"/>
    <xf numFmtId="0" fontId="17" fillId="40" borderId="97" xfId="0" applyFont="1" applyFill="1" applyBorder="1" applyAlignment="1"/>
  </cellXfs>
  <cellStyles count="7">
    <cellStyle name="Bad" xfId="5" builtinId="27"/>
    <cellStyle name="Comma" xfId="2" builtinId="3" customBuiltin="1"/>
    <cellStyle name="Currency" xfId="3" builtinId="4"/>
    <cellStyle name="Hyperlink" xfId="1" builtinId="8"/>
    <cellStyle name="Normal" xfId="0" builtinId="0"/>
    <cellStyle name="Percent" xfId="4" builtinId="5"/>
    <cellStyle name="Style 1" xfId="6" xr:uid="{4D10A8C1-0A18-1947-AB00-05122B584573}"/>
  </cellStyles>
  <dxfs count="22">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solid">
          <fgColor rgb="FFB7E1CD"/>
          <bgColor rgb="FFB7E1CD"/>
        </patternFill>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solid">
          <fgColor rgb="FFB7E1CD"/>
          <bgColor rgb="FFB7E1CD"/>
        </patternFill>
      </fill>
    </dxf>
    <dxf>
      <font>
        <color rgb="FFFF0000"/>
      </font>
      <fill>
        <patternFill patternType="solid">
          <fgColor theme="0"/>
          <bgColor theme="0"/>
        </patternFill>
      </fill>
    </dxf>
    <dxf>
      <font>
        <color theme="1"/>
      </font>
      <fill>
        <patternFill>
          <bgColor theme="4" tint="0.79998168889431442"/>
        </patternFill>
      </fill>
    </dxf>
    <dxf>
      <font>
        <color theme="1"/>
      </font>
      <fill>
        <patternFill>
          <bgColor theme="6" tint="0.79998168889431442"/>
        </patternFill>
      </fill>
    </dxf>
    <dxf>
      <font>
        <color theme="1"/>
      </font>
      <fill>
        <patternFill>
          <bgColor theme="4" tint="0.79998168889431442"/>
        </patternFill>
      </fill>
    </dxf>
    <dxf>
      <font>
        <color rgb="FF006100"/>
      </font>
      <fill>
        <patternFill>
          <bgColor rgb="FFC6EFCE"/>
        </patternFill>
      </fill>
    </dxf>
    <dxf>
      <font>
        <color rgb="FF006100"/>
      </font>
      <fill>
        <patternFill>
          <bgColor rgb="FFC6EFCE"/>
        </patternFill>
      </fill>
    </dxf>
    <dxf>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6" tint="0.79998168889431442"/>
        </patternFill>
      </fill>
    </dxf>
    <dxf>
      <font>
        <color theme="1"/>
      </font>
      <fill>
        <patternFill>
          <bgColor theme="4" tint="0.79998168889431442"/>
        </patternFill>
      </fill>
    </dxf>
    <dxf>
      <font>
        <color theme="1"/>
      </font>
      <fill>
        <patternFill>
          <bgColor theme="6" tint="0.79998168889431442"/>
        </patternFill>
      </fill>
    </dxf>
    <dxf>
      <font>
        <color theme="1"/>
      </font>
      <fill>
        <patternFill>
          <bgColor theme="4" tint="0.79998168889431442"/>
        </patternFill>
      </fill>
    </dxf>
    <dxf>
      <font>
        <color theme="1"/>
      </font>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chemeClr val="tx1"/>
                </a:solidFill>
                <a:latin typeface="Trebuchet MS" panose="020B0703020202090204" pitchFamily="34" charset="0"/>
                <a:ea typeface="+mn-ea"/>
                <a:cs typeface="+mn-cs"/>
              </a:defRPr>
            </a:pPr>
            <a:r>
              <a:rPr lang="en-US" sz="1400" b="1" i="0">
                <a:solidFill>
                  <a:schemeClr val="tx1"/>
                </a:solidFill>
                <a:latin typeface="Trebuchet MS" panose="020B0703020202090204" pitchFamily="34" charset="0"/>
              </a:rPr>
              <a:t>MARKETING BUDGET vs. ACTUAL SPEND</a:t>
            </a:r>
          </a:p>
        </c:rich>
      </c:tx>
      <c:layout>
        <c:manualLayout>
          <c:xMode val="edge"/>
          <c:yMode val="edge"/>
          <c:x val="0.35843275763369087"/>
          <c:y val="4.0593286494925843E-2"/>
        </c:manualLayout>
      </c:layout>
      <c:overlay val="0"/>
      <c:spPr>
        <a:noFill/>
        <a:ln>
          <a:noFill/>
        </a:ln>
        <a:effectLst/>
      </c:spPr>
    </c:title>
    <c:autoTitleDeleted val="0"/>
    <c:plotArea>
      <c:layout>
        <c:manualLayout>
          <c:layoutTarget val="inner"/>
          <c:xMode val="edge"/>
          <c:yMode val="edge"/>
          <c:x val="8.7169963129608785E-2"/>
          <c:y val="0.16554069134215366"/>
          <c:w val="0.78524216478503017"/>
          <c:h val="0.68725739070084002"/>
        </c:manualLayout>
      </c:layout>
      <c:barChart>
        <c:barDir val="col"/>
        <c:grouping val="clustered"/>
        <c:varyColors val="1"/>
        <c:ser>
          <c:idx val="0"/>
          <c:order val="0"/>
          <c:tx>
            <c:v>BUDGET</c:v>
          </c:tx>
          <c:spPr>
            <a:solidFill>
              <a:srgbClr val="007FFF"/>
            </a:solidFill>
            <a:ln>
              <a:noFill/>
            </a:ln>
            <a:effectLst/>
          </c:spPr>
          <c:invertIfNegative val="1"/>
          <c:cat>
            <c:numRef>
              <c:f>'Non-personnel budget summary'!$B$20:$B$31</c:f>
              <c:numCache>
                <c:formatCode>d\-mmm</c:formatCode>
                <c:ptCount val="12"/>
                <c:pt idx="0">
                  <c:v>45316</c:v>
                </c:pt>
                <c:pt idx="1">
                  <c:v>45347</c:v>
                </c:pt>
                <c:pt idx="2">
                  <c:v>45376</c:v>
                </c:pt>
                <c:pt idx="3">
                  <c:v>45407</c:v>
                </c:pt>
                <c:pt idx="4">
                  <c:v>45437</c:v>
                </c:pt>
                <c:pt idx="5">
                  <c:v>45468</c:v>
                </c:pt>
                <c:pt idx="6">
                  <c:v>45498</c:v>
                </c:pt>
                <c:pt idx="7">
                  <c:v>45529</c:v>
                </c:pt>
                <c:pt idx="8">
                  <c:v>45560</c:v>
                </c:pt>
                <c:pt idx="9">
                  <c:v>45590</c:v>
                </c:pt>
                <c:pt idx="10">
                  <c:v>45621</c:v>
                </c:pt>
                <c:pt idx="11">
                  <c:v>45651</c:v>
                </c:pt>
              </c:numCache>
            </c:numRef>
          </c:cat>
          <c:val>
            <c:numRef>
              <c:f>'Non-personnel budget summary'!$C$20:$C$31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567A-4C2C-881F-32320737687A}"/>
            </c:ext>
          </c:extLst>
        </c:ser>
        <c:ser>
          <c:idx val="1"/>
          <c:order val="1"/>
          <c:tx>
            <c:v>ACTUAL</c:v>
          </c:tx>
          <c:spPr>
            <a:solidFill>
              <a:srgbClr val="3BBF8C"/>
            </a:solidFill>
            <a:ln>
              <a:noFill/>
            </a:ln>
            <a:effectLst/>
          </c:spPr>
          <c:invertIfNegative val="1"/>
          <c:cat>
            <c:numRef>
              <c:f>'Non-personnel budget summary'!$B$20:$B$31</c:f>
              <c:numCache>
                <c:formatCode>d\-mmm</c:formatCode>
                <c:ptCount val="12"/>
                <c:pt idx="0">
                  <c:v>45316</c:v>
                </c:pt>
                <c:pt idx="1">
                  <c:v>45347</c:v>
                </c:pt>
                <c:pt idx="2">
                  <c:v>45376</c:v>
                </c:pt>
                <c:pt idx="3">
                  <c:v>45407</c:v>
                </c:pt>
                <c:pt idx="4">
                  <c:v>45437</c:v>
                </c:pt>
                <c:pt idx="5">
                  <c:v>45468</c:v>
                </c:pt>
                <c:pt idx="6">
                  <c:v>45498</c:v>
                </c:pt>
                <c:pt idx="7">
                  <c:v>45529</c:v>
                </c:pt>
                <c:pt idx="8">
                  <c:v>45560</c:v>
                </c:pt>
                <c:pt idx="9">
                  <c:v>45590</c:v>
                </c:pt>
                <c:pt idx="10">
                  <c:v>45621</c:v>
                </c:pt>
                <c:pt idx="11">
                  <c:v>45651</c:v>
                </c:pt>
              </c:numCache>
            </c:numRef>
          </c:cat>
          <c:val>
            <c:numRef>
              <c:f>'Non-personnel budget summary'!$D$20:$D$31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567A-4C2C-881F-32320737687A}"/>
            </c:ext>
          </c:extLst>
        </c:ser>
        <c:dLbls>
          <c:showLegendKey val="0"/>
          <c:showVal val="0"/>
          <c:showCatName val="0"/>
          <c:showSerName val="0"/>
          <c:showPercent val="0"/>
          <c:showBubbleSize val="0"/>
        </c:dLbls>
        <c:gapWidth val="150"/>
        <c:axId val="21262068"/>
        <c:axId val="2019166341"/>
      </c:barChart>
      <c:dateAx>
        <c:axId val="21262068"/>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d\-mmm" sourceLinked="1"/>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50" b="0" i="0" u="none" strike="noStrike" kern="1200" baseline="0">
                <a:solidFill>
                  <a:srgbClr val="000000"/>
                </a:solidFill>
                <a:latin typeface="Trebuchet MS" panose="020B0703020202090204" pitchFamily="34" charset="0"/>
                <a:ea typeface="+mn-ea"/>
                <a:cs typeface="+mn-cs"/>
              </a:defRPr>
            </a:pPr>
            <a:endParaRPr lang="en-US"/>
          </a:p>
        </c:txPr>
        <c:crossAx val="2019166341"/>
        <c:crosses val="autoZero"/>
        <c:auto val="1"/>
        <c:lblOffset val="100"/>
        <c:baseTimeUnit val="months"/>
      </c:dateAx>
      <c:valAx>
        <c:axId val="2019166341"/>
        <c:scaling>
          <c:orientation val="minMax"/>
        </c:scaling>
        <c:delete val="0"/>
        <c:axPos val="l"/>
        <c:majorGridlines>
          <c:spPr>
            <a:ln w="6350" cap="flat" cmpd="sng" algn="ctr">
              <a:solidFill>
                <a:srgbClr val="B7B7B7"/>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quot;$&quot;#,##0.00" sourceLinked="0"/>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50" b="1" i="0" u="none" strike="noStrike" kern="1200" baseline="0">
                <a:solidFill>
                  <a:srgbClr val="000000"/>
                </a:solidFill>
                <a:latin typeface="Trebuchet MS" panose="020B0703020202090204" pitchFamily="34" charset="0"/>
                <a:ea typeface="+mn-ea"/>
                <a:cs typeface="+mn-cs"/>
              </a:defRPr>
            </a:pPr>
            <a:endParaRPr lang="en-US"/>
          </a:p>
        </c:txPr>
        <c:crossAx val="21262068"/>
        <c:crosses val="autoZero"/>
        <c:crossBetween val="between"/>
      </c:valAx>
      <c:spPr>
        <a:noFill/>
        <a:ln>
          <a:noFill/>
        </a:ln>
        <a:effectLst/>
      </c:spPr>
    </c:plotArea>
    <c:legend>
      <c:legendPos val="r"/>
      <c:layout>
        <c:manualLayout>
          <c:xMode val="edge"/>
          <c:yMode val="edge"/>
          <c:x val="0.91691502931292468"/>
          <c:y val="0.48942920628145681"/>
          <c:w val="6.4059579275298373E-2"/>
          <c:h val="9.3041815105373918E-2"/>
        </c:manualLayout>
      </c:layout>
      <c:overlay val="0"/>
      <c:spPr>
        <a:noFill/>
        <a:ln>
          <a:noFill/>
        </a:ln>
        <a:effectLst/>
      </c:spPr>
      <c:txPr>
        <a:bodyPr rot="0" spcFirstLastPara="1" vertOverflow="ellipsis" vert="horz" wrap="square" anchor="ctr" anchorCtr="1"/>
        <a:lstStyle/>
        <a:p>
          <a:pPr lvl="0">
            <a:defRPr sz="900" b="0" i="0" u="none" strike="noStrike" kern="1200" baseline="0">
              <a:solidFill>
                <a:schemeClr val="tx1"/>
              </a:solidFill>
              <a:latin typeface="Trebuchet MS" panose="020B0703020202090204" pitchFamily="34" charset="0"/>
              <a:ea typeface="+mn-ea"/>
              <a:cs typeface="+mn-cs"/>
            </a:defRPr>
          </a:pPr>
          <a:endParaRPr lang="en-US"/>
        </a:p>
      </c:txPr>
    </c:legend>
    <c:plotVisOnly val="1"/>
    <c:dispBlanksAs val="zero"/>
    <c:showDLblsOverMax val="1"/>
  </c:chart>
  <c:spPr>
    <a:noFill/>
    <a:ln w="6350" cap="flat" cmpd="sng" algn="ctr">
      <a:solidFill>
        <a:schemeClr val="bg2">
          <a:lumMod val="90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lvl="0">
              <a:defRPr sz="1400" b="1" i="0">
                <a:solidFill>
                  <a:schemeClr val="tx1"/>
                </a:solidFill>
                <a:latin typeface="Trebuchet MS" panose="020B0703020202090204" pitchFamily="34" charset="0"/>
              </a:defRPr>
            </a:pPr>
            <a:r>
              <a:rPr lang="en-US" sz="1200" b="1" i="0">
                <a:solidFill>
                  <a:schemeClr val="tx1"/>
                </a:solidFill>
                <a:latin typeface="Trebuchet MS" panose="020B0703020202090204" pitchFamily="34" charset="0"/>
              </a:rPr>
              <a:t>EVENT ACTUAL COST BY CATEGORY</a:t>
            </a:r>
          </a:p>
        </c:rich>
      </c:tx>
      <c:layout>
        <c:manualLayout>
          <c:xMode val="edge"/>
          <c:yMode val="edge"/>
          <c:x val="0.31436300156222158"/>
          <c:y val="2.4858757062146894E-2"/>
        </c:manualLayout>
      </c:layout>
      <c:overlay val="0"/>
    </c:title>
    <c:autoTitleDeleted val="0"/>
    <c:plotArea>
      <c:layout/>
      <c:pieChart>
        <c:varyColors val="1"/>
        <c:ser>
          <c:idx val="0"/>
          <c:order val="0"/>
          <c:tx>
            <c:strRef>
              <c:f>'Annual user summit budget'!$E$33</c:f>
              <c:strCache>
                <c:ptCount val="1"/>
                <c:pt idx="0">
                  <c:v>Actual</c:v>
                </c:pt>
              </c:strCache>
            </c:strRef>
          </c:tx>
          <c:dPt>
            <c:idx val="0"/>
            <c:bubble3D val="0"/>
            <c:spPr>
              <a:solidFill>
                <a:srgbClr val="818ED9"/>
              </a:solidFill>
            </c:spPr>
            <c:extLst>
              <c:ext xmlns:c16="http://schemas.microsoft.com/office/drawing/2014/chart" uri="{C3380CC4-5D6E-409C-BE32-E72D297353CC}">
                <c16:uniqueId val="{00000001-E4E7-4720-A042-7EE18A82C5E3}"/>
              </c:ext>
            </c:extLst>
          </c:dPt>
          <c:dPt>
            <c:idx val="1"/>
            <c:bubble3D val="0"/>
            <c:spPr>
              <a:solidFill>
                <a:srgbClr val="F57B81"/>
              </a:solidFill>
            </c:spPr>
            <c:extLst>
              <c:ext xmlns:c16="http://schemas.microsoft.com/office/drawing/2014/chart" uri="{C3380CC4-5D6E-409C-BE32-E72D297353CC}">
                <c16:uniqueId val="{00000003-E4E7-4720-A042-7EE18A82C5E3}"/>
              </c:ext>
            </c:extLst>
          </c:dPt>
          <c:dPt>
            <c:idx val="2"/>
            <c:bubble3D val="0"/>
            <c:spPr>
              <a:solidFill>
                <a:srgbClr val="F5C26F"/>
              </a:solidFill>
            </c:spPr>
            <c:extLst>
              <c:ext xmlns:c16="http://schemas.microsoft.com/office/drawing/2014/chart" uri="{C3380CC4-5D6E-409C-BE32-E72D297353CC}">
                <c16:uniqueId val="{00000005-E4E7-4720-A042-7EE18A82C5E3}"/>
              </c:ext>
            </c:extLst>
          </c:dPt>
          <c:dPt>
            <c:idx val="3"/>
            <c:bubble3D val="0"/>
            <c:spPr>
              <a:solidFill>
                <a:srgbClr val="60D6C8"/>
              </a:solidFill>
            </c:spPr>
            <c:extLst>
              <c:ext xmlns:c16="http://schemas.microsoft.com/office/drawing/2014/chart" uri="{C3380CC4-5D6E-409C-BE32-E72D297353CC}">
                <c16:uniqueId val="{00000007-E4E7-4720-A042-7EE18A82C5E3}"/>
              </c:ext>
            </c:extLst>
          </c:dPt>
          <c:dPt>
            <c:idx val="4"/>
            <c:bubble3D val="0"/>
            <c:spPr>
              <a:solidFill>
                <a:srgbClr val="F67E9D"/>
              </a:solidFill>
            </c:spPr>
            <c:extLst>
              <c:ext xmlns:c16="http://schemas.microsoft.com/office/drawing/2014/chart" uri="{C3380CC4-5D6E-409C-BE32-E72D297353CC}">
                <c16:uniqueId val="{00000009-E4E7-4720-A042-7EE18A82C5E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'Annual user summit budget'!$B$34:$B$38</c:f>
              <c:strCache>
                <c:ptCount val="5"/>
                <c:pt idx="0">
                  <c:v>VENUE</c:v>
                </c:pt>
                <c:pt idx="1">
                  <c:v>REFRESHMENTS</c:v>
                </c:pt>
                <c:pt idx="2">
                  <c:v>PROGRAM</c:v>
                </c:pt>
                <c:pt idx="3">
                  <c:v>PROMOTION</c:v>
                </c:pt>
                <c:pt idx="4">
                  <c:v>MISCELLANEOUS</c:v>
                </c:pt>
              </c:strCache>
            </c:strRef>
          </c:cat>
          <c:val>
            <c:numRef>
              <c:f>'Annual user summit budget'!$E$34:$E$38</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A-E4E7-4720-A042-7EE18A82C5E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83729214940009999"/>
          <c:y val="0.43356821922683392"/>
          <c:w val="0.14850456609035723"/>
          <c:h val="0.18469415899283775"/>
        </c:manualLayout>
      </c:layout>
      <c:overlay val="0"/>
      <c:txPr>
        <a:bodyPr/>
        <a:lstStyle/>
        <a:p>
          <a:pPr lvl="0">
            <a:defRPr sz="900" b="1" i="0">
              <a:solidFill>
                <a:srgbClr val="1A1A1A"/>
              </a:solidFill>
              <a:latin typeface="Trebuchet MS" panose="020B0703020202090204" pitchFamily="34" charset="0"/>
            </a:defRPr>
          </a:pPr>
          <a:endParaRPr lang="en-US"/>
        </a:p>
      </c:txPr>
    </c:legend>
    <c:plotVisOnly val="1"/>
    <c:dispBlanksAs val="zero"/>
    <c:showDLblsOverMax val="1"/>
  </c:chart>
  <c:spPr>
    <a:ln>
      <a:solidFill>
        <a:schemeClr val="bg2">
          <a:lumMod val="95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chemeClr val="tx1"/>
                </a:solidFill>
                <a:latin typeface="Trebuchet MS" panose="020B0703020202090204" pitchFamily="34" charset="0"/>
                <a:ea typeface="+mn-ea"/>
                <a:cs typeface="+mn-cs"/>
              </a:defRPr>
            </a:pPr>
            <a:r>
              <a:rPr lang="en-US" sz="1400" b="1" i="0">
                <a:solidFill>
                  <a:schemeClr val="tx1"/>
                </a:solidFill>
                <a:latin typeface="Trebuchet MS" panose="020B0703020202090204" pitchFamily="34" charset="0"/>
              </a:rPr>
              <a:t>CUMULATIVE MARKETING
BUDGET vs. ACTUAL SPEND</a:t>
            </a:r>
          </a:p>
        </c:rich>
      </c:tx>
      <c:layout>
        <c:manualLayout>
          <c:xMode val="edge"/>
          <c:yMode val="edge"/>
          <c:x val="0.36516210731390536"/>
          <c:y val="3.3646427529892095E-2"/>
        </c:manualLayout>
      </c:layout>
      <c:overlay val="0"/>
      <c:spPr>
        <a:noFill/>
        <a:ln>
          <a:noFill/>
        </a:ln>
        <a:effectLst/>
      </c:spPr>
    </c:title>
    <c:autoTitleDeleted val="0"/>
    <c:plotArea>
      <c:layout>
        <c:manualLayout>
          <c:layoutTarget val="inner"/>
          <c:xMode val="edge"/>
          <c:yMode val="edge"/>
          <c:x val="8.2179938847850201E-2"/>
          <c:y val="0.16711857684456111"/>
          <c:w val="0.7468711918822647"/>
          <c:h val="0.71656529600466612"/>
        </c:manualLayout>
      </c:layout>
      <c:lineChart>
        <c:grouping val="standard"/>
        <c:varyColors val="1"/>
        <c:ser>
          <c:idx val="0"/>
          <c:order val="0"/>
          <c:tx>
            <c:v>CUMULATIVE BUDGET</c:v>
          </c:tx>
          <c:spPr>
            <a:ln w="19050" cap="rnd" cmpd="sng" algn="ctr">
              <a:solidFill>
                <a:schemeClr val="accent1"/>
              </a:solidFill>
              <a:prstDash val="solid"/>
              <a:round/>
            </a:ln>
            <a:effectLst/>
          </c:spPr>
          <c:marker>
            <c:symbol val="none"/>
          </c:marker>
          <c:cat>
            <c:numRef>
              <c:f>'Non-personnel budget summary'!$B$20:$B$31</c:f>
              <c:numCache>
                <c:formatCode>d\-mmm</c:formatCode>
                <c:ptCount val="12"/>
                <c:pt idx="0">
                  <c:v>45316</c:v>
                </c:pt>
                <c:pt idx="1">
                  <c:v>45347</c:v>
                </c:pt>
                <c:pt idx="2">
                  <c:v>45376</c:v>
                </c:pt>
                <c:pt idx="3">
                  <c:v>45407</c:v>
                </c:pt>
                <c:pt idx="4">
                  <c:v>45437</c:v>
                </c:pt>
                <c:pt idx="5">
                  <c:v>45468</c:v>
                </c:pt>
                <c:pt idx="6">
                  <c:v>45498</c:v>
                </c:pt>
                <c:pt idx="7">
                  <c:v>45529</c:v>
                </c:pt>
                <c:pt idx="8">
                  <c:v>45560</c:v>
                </c:pt>
                <c:pt idx="9">
                  <c:v>45590</c:v>
                </c:pt>
                <c:pt idx="10">
                  <c:v>45621</c:v>
                </c:pt>
                <c:pt idx="11">
                  <c:v>45651</c:v>
                </c:pt>
              </c:numCache>
            </c:numRef>
          </c:cat>
          <c:val>
            <c:numRef>
              <c:f>'Non-personnel budget summary'!$F$20:$F$31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B13-4909-BD01-44717EB1C333}"/>
            </c:ext>
          </c:extLst>
        </c:ser>
        <c:ser>
          <c:idx val="1"/>
          <c:order val="1"/>
          <c:tx>
            <c:v>CUMULATIVE SPEND</c:v>
          </c:tx>
          <c:spPr>
            <a:ln w="19050" cap="rnd" cmpd="sng" algn="ctr">
              <a:solidFill>
                <a:schemeClr val="tx1"/>
              </a:solidFill>
              <a:prstDash val="solid"/>
              <a:round/>
            </a:ln>
            <a:effectLst/>
          </c:spPr>
          <c:marker>
            <c:symbol val="none"/>
          </c:marker>
          <c:cat>
            <c:numRef>
              <c:f>'Non-personnel budget summary'!$B$20:$B$31</c:f>
              <c:numCache>
                <c:formatCode>d\-mmm</c:formatCode>
                <c:ptCount val="12"/>
                <c:pt idx="0">
                  <c:v>45316</c:v>
                </c:pt>
                <c:pt idx="1">
                  <c:v>45347</c:v>
                </c:pt>
                <c:pt idx="2">
                  <c:v>45376</c:v>
                </c:pt>
                <c:pt idx="3">
                  <c:v>45407</c:v>
                </c:pt>
                <c:pt idx="4">
                  <c:v>45437</c:v>
                </c:pt>
                <c:pt idx="5">
                  <c:v>45468</c:v>
                </c:pt>
                <c:pt idx="6">
                  <c:v>45498</c:v>
                </c:pt>
                <c:pt idx="7">
                  <c:v>45529</c:v>
                </c:pt>
                <c:pt idx="8">
                  <c:v>45560</c:v>
                </c:pt>
                <c:pt idx="9">
                  <c:v>45590</c:v>
                </c:pt>
                <c:pt idx="10">
                  <c:v>45621</c:v>
                </c:pt>
                <c:pt idx="11">
                  <c:v>45651</c:v>
                </c:pt>
              </c:numCache>
            </c:numRef>
          </c:cat>
          <c:val>
            <c:numRef>
              <c:f>'Non-personnel budget summary'!$G$20:$G$31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B13-4909-BD01-44717EB1C333}"/>
            </c:ext>
          </c:extLst>
        </c:ser>
        <c:dLbls>
          <c:showLegendKey val="0"/>
          <c:showVal val="0"/>
          <c:showCatName val="0"/>
          <c:showSerName val="0"/>
          <c:showPercent val="0"/>
          <c:showBubbleSize val="0"/>
        </c:dLbls>
        <c:smooth val="0"/>
        <c:axId val="1883595978"/>
        <c:axId val="1659737847"/>
      </c:lineChart>
      <c:dateAx>
        <c:axId val="1883595978"/>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d\-mmm" sourceLinked="1"/>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Trebuchet MS" panose="020B0703020202090204" pitchFamily="34" charset="0"/>
                <a:ea typeface="+mn-ea"/>
                <a:cs typeface="+mn-cs"/>
              </a:defRPr>
            </a:pPr>
            <a:endParaRPr lang="en-US"/>
          </a:p>
        </c:txPr>
        <c:crossAx val="1659737847"/>
        <c:crosses val="autoZero"/>
        <c:auto val="1"/>
        <c:lblOffset val="100"/>
        <c:baseTimeUnit val="months"/>
      </c:dateAx>
      <c:valAx>
        <c:axId val="1659737847"/>
        <c:scaling>
          <c:orientation val="minMax"/>
        </c:scaling>
        <c:delete val="0"/>
        <c:axPos val="l"/>
        <c:majorGridlines>
          <c:spPr>
            <a:ln w="6350" cap="flat" cmpd="sng" algn="ctr">
              <a:solidFill>
                <a:srgbClr val="B7B7B7"/>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quot;$&quot;#,##0.00" sourceLinked="0"/>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1" i="0" u="none" strike="noStrike" kern="1200" baseline="0">
                <a:solidFill>
                  <a:srgbClr val="000000"/>
                </a:solidFill>
                <a:latin typeface="Trebuchet MS" panose="020B0703020202090204" pitchFamily="34" charset="0"/>
                <a:ea typeface="+mn-ea"/>
                <a:cs typeface="+mn-cs"/>
              </a:defRPr>
            </a:pPr>
            <a:endParaRPr lang="en-US"/>
          </a:p>
        </c:txPr>
        <c:crossAx val="1883595978"/>
        <c:crosses val="autoZero"/>
        <c:crossBetween val="between"/>
      </c:valAx>
      <c:spPr>
        <a:noFill/>
        <a:ln>
          <a:noFill/>
        </a:ln>
        <a:effectLst/>
      </c:spPr>
    </c:plotArea>
    <c:legend>
      <c:legendPos val="r"/>
      <c:layout>
        <c:manualLayout>
          <c:xMode val="edge"/>
          <c:yMode val="edge"/>
          <c:x val="0.83770934883139603"/>
          <c:y val="0.51264455283291299"/>
          <c:w val="0.15112989673019844"/>
          <c:h val="9.3609024760896067E-2"/>
        </c:manualLayout>
      </c:layout>
      <c:overlay val="0"/>
      <c:spPr>
        <a:noFill/>
        <a:ln>
          <a:noFill/>
        </a:ln>
        <a:effectLst/>
      </c:spPr>
      <c:txPr>
        <a:bodyPr rot="0" spcFirstLastPara="1" vertOverflow="ellipsis" vert="horz" wrap="square" anchor="ctr" anchorCtr="1"/>
        <a:lstStyle/>
        <a:p>
          <a:pPr lvl="0">
            <a:defRPr sz="900" b="0" i="0" u="none" strike="noStrike" kern="1200" baseline="0">
              <a:solidFill>
                <a:schemeClr val="tx1"/>
              </a:solidFill>
              <a:latin typeface="Trebuchet MS" panose="020B0703020202090204" pitchFamily="34" charset="0"/>
              <a:ea typeface="+mn-ea"/>
              <a:cs typeface="+mn-cs"/>
            </a:defRPr>
          </a:pPr>
          <a:endParaRPr lang="en-US"/>
        </a:p>
      </c:txPr>
    </c:legend>
    <c:plotVisOnly val="1"/>
    <c:dispBlanksAs val="zero"/>
    <c:showDLblsOverMax val="1"/>
  </c:chart>
  <c:spPr>
    <a:noFill/>
    <a:ln w="6350" cap="flat" cmpd="sng" algn="ctr">
      <a:solidFill>
        <a:schemeClr val="bg2">
          <a:lumMod val="90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chemeClr val="tx1"/>
                </a:solidFill>
                <a:latin typeface="Trebuchet MS" panose="020B0703020202090204" pitchFamily="34" charset="0"/>
                <a:ea typeface="+mn-ea"/>
                <a:cs typeface="+mn-cs"/>
              </a:defRPr>
            </a:pPr>
            <a:r>
              <a:rPr lang="en-US" sz="1400" b="1" i="0">
                <a:solidFill>
                  <a:schemeClr val="tx1"/>
                </a:solidFill>
                <a:latin typeface="Trebuchet MS" panose="020B0703020202090204" pitchFamily="34" charset="0"/>
              </a:rPr>
              <a:t>PRODUCT MARKETING YEAR-TO-DATE SUMMARY</a:t>
            </a:r>
          </a:p>
        </c:rich>
      </c:tx>
      <c:layout>
        <c:manualLayout>
          <c:xMode val="edge"/>
          <c:yMode val="edge"/>
          <c:x val="0.31065085483817428"/>
          <c:y val="6.2365539348565049E-2"/>
        </c:manualLayout>
      </c:layout>
      <c:overlay val="0"/>
      <c:spPr>
        <a:noFill/>
        <a:ln>
          <a:noFill/>
        </a:ln>
        <a:effectLst/>
      </c:spPr>
    </c:title>
    <c:autoTitleDeleted val="0"/>
    <c:plotArea>
      <c:layout>
        <c:manualLayout>
          <c:layoutTarget val="inner"/>
          <c:xMode val="edge"/>
          <c:yMode val="edge"/>
          <c:x val="8.710332778668349E-2"/>
          <c:y val="0.16835441676347834"/>
          <c:w val="0.70508630576635556"/>
          <c:h val="0.74278197295010262"/>
        </c:manualLayout>
      </c:layout>
      <c:barChart>
        <c:barDir val="col"/>
        <c:grouping val="stacked"/>
        <c:varyColors val="1"/>
        <c:ser>
          <c:idx val="0"/>
          <c:order val="0"/>
          <c:tx>
            <c:strRef>
              <c:f>'Product marketing budget'!$B$33:$B$33</c:f>
              <c:strCache>
                <c:ptCount val="1"/>
                <c:pt idx="0">
                  <c:v>CONTENT DEVELOPMENT</c:v>
                </c:pt>
              </c:strCache>
            </c:strRef>
          </c:tx>
          <c:spPr>
            <a:solidFill>
              <a:srgbClr val="007FFF"/>
            </a:solidFill>
            <a:ln>
              <a:noFill/>
            </a:ln>
            <a:effectLst/>
          </c:spPr>
          <c:invertIfNegative val="1"/>
          <c:cat>
            <c:strRef>
              <c:f>'Product marketing budget'!$C$29:$D$29</c:f>
              <c:strCache>
                <c:ptCount val="2"/>
                <c:pt idx="0">
                  <c:v>Budget</c:v>
                </c:pt>
                <c:pt idx="1">
                  <c:v>Actual</c:v>
                </c:pt>
              </c:strCache>
            </c:strRef>
          </c:cat>
          <c:val>
            <c:numRef>
              <c:f>'Product marketing budget'!$C$33:$D$33</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F17C-464C-8491-7E271BC02A9F}"/>
            </c:ext>
          </c:extLst>
        </c:ser>
        <c:ser>
          <c:idx val="1"/>
          <c:order val="1"/>
          <c:tx>
            <c:strRef>
              <c:f>'Product marketing budget'!$B$32:$B$32</c:f>
              <c:strCache>
                <c:ptCount val="1"/>
                <c:pt idx="0">
                  <c:v>PRODUCT RELEASES</c:v>
                </c:pt>
              </c:strCache>
            </c:strRef>
          </c:tx>
          <c:spPr>
            <a:solidFill>
              <a:srgbClr val="3BBF8C"/>
            </a:solidFill>
            <a:ln>
              <a:noFill/>
            </a:ln>
            <a:effectLst/>
          </c:spPr>
          <c:invertIfNegative val="1"/>
          <c:cat>
            <c:strRef>
              <c:f>'Product marketing budget'!$C$29:$D$29</c:f>
              <c:strCache>
                <c:ptCount val="2"/>
                <c:pt idx="0">
                  <c:v>Budget</c:v>
                </c:pt>
                <c:pt idx="1">
                  <c:v>Actual</c:v>
                </c:pt>
              </c:strCache>
            </c:strRef>
          </c:cat>
          <c:val>
            <c:numRef>
              <c:f>'Product marketing budget'!$C$32:$D$32</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F17C-464C-8491-7E271BC02A9F}"/>
            </c:ext>
          </c:extLst>
        </c:ser>
        <c:ser>
          <c:idx val="2"/>
          <c:order val="2"/>
          <c:tx>
            <c:strRef>
              <c:f>'Product marketing budget'!$B$31:$B$31</c:f>
              <c:strCache>
                <c:ptCount val="1"/>
                <c:pt idx="0">
                  <c:v>CATEGORY CREATION</c:v>
                </c:pt>
              </c:strCache>
            </c:strRef>
          </c:tx>
          <c:spPr>
            <a:solidFill>
              <a:srgbClr val="8947FF"/>
            </a:solidFill>
            <a:ln>
              <a:noFill/>
            </a:ln>
            <a:effectLst/>
          </c:spPr>
          <c:invertIfNegative val="1"/>
          <c:cat>
            <c:strRef>
              <c:f>'Product marketing budget'!$C$29:$D$29</c:f>
              <c:strCache>
                <c:ptCount val="2"/>
                <c:pt idx="0">
                  <c:v>Budget</c:v>
                </c:pt>
                <c:pt idx="1">
                  <c:v>Actual</c:v>
                </c:pt>
              </c:strCache>
            </c:strRef>
          </c:cat>
          <c:val>
            <c:numRef>
              <c:f>'Product marketing budget'!$C$31:$D$31</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F17C-464C-8491-7E271BC02A9F}"/>
            </c:ext>
          </c:extLst>
        </c:ser>
        <c:ser>
          <c:idx val="3"/>
          <c:order val="3"/>
          <c:tx>
            <c:v>PRODUCT/MARKET FIT</c:v>
          </c:tx>
          <c:spPr>
            <a:solidFill>
              <a:srgbClr val="2BA441"/>
            </a:solidFill>
            <a:ln>
              <a:noFill/>
            </a:ln>
            <a:effectLst/>
          </c:spPr>
          <c:invertIfNegative val="1"/>
          <c:cat>
            <c:strRef>
              <c:f>'Product marketing budget'!$C$29:$D$29</c:f>
              <c:strCache>
                <c:ptCount val="2"/>
                <c:pt idx="0">
                  <c:v>Budget</c:v>
                </c:pt>
                <c:pt idx="1">
                  <c:v>Actual</c:v>
                </c:pt>
              </c:strCache>
            </c:strRef>
          </c:cat>
          <c:val>
            <c:numRef>
              <c:f>'Product marketing budget'!$C$30:$D$30</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F17C-464C-8491-7E271BC02A9F}"/>
            </c:ext>
          </c:extLst>
        </c:ser>
        <c:dLbls>
          <c:showLegendKey val="0"/>
          <c:showVal val="0"/>
          <c:showCatName val="0"/>
          <c:showSerName val="0"/>
          <c:showPercent val="0"/>
          <c:showBubbleSize val="0"/>
        </c:dLbls>
        <c:gapWidth val="150"/>
        <c:overlap val="100"/>
        <c:axId val="1829461037"/>
        <c:axId val="1235172862"/>
      </c:barChart>
      <c:catAx>
        <c:axId val="1829461037"/>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General" sourceLinked="1"/>
        <c:majorTickMark val="out"/>
        <c:minorTickMark val="none"/>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1000" b="1" i="0" u="none" strike="noStrike" kern="1200" baseline="0">
                <a:solidFill>
                  <a:schemeClr val="tx1"/>
                </a:solidFill>
                <a:latin typeface="Trebuchet MS" panose="020B0703020202090204" pitchFamily="34" charset="0"/>
                <a:ea typeface="+mn-ea"/>
                <a:cs typeface="+mn-cs"/>
              </a:defRPr>
            </a:pPr>
            <a:endParaRPr lang="en-US"/>
          </a:p>
        </c:txPr>
        <c:crossAx val="1235172862"/>
        <c:crosses val="autoZero"/>
        <c:auto val="1"/>
        <c:lblAlgn val="ctr"/>
        <c:lblOffset val="100"/>
        <c:noMultiLvlLbl val="1"/>
      </c:catAx>
      <c:valAx>
        <c:axId val="1235172862"/>
        <c:scaling>
          <c:orientation val="minMax"/>
        </c:scaling>
        <c:delete val="0"/>
        <c:axPos val="l"/>
        <c:majorGridlines>
          <c:spPr>
            <a:ln w="6350" cap="flat" cmpd="sng" algn="ctr">
              <a:solidFill>
                <a:schemeClr val="bg2">
                  <a:lumMod val="90000"/>
                </a:schemeClr>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quot;$&quot;#,##0.00" sourceLinked="0"/>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tx1"/>
                </a:solidFill>
                <a:latin typeface="Trebuchet MS" panose="020B0703020202090204" pitchFamily="34" charset="0"/>
                <a:ea typeface="+mn-ea"/>
                <a:cs typeface="+mn-cs"/>
              </a:defRPr>
            </a:pPr>
            <a:endParaRPr lang="en-US"/>
          </a:p>
        </c:txPr>
        <c:crossAx val="1829461037"/>
        <c:crosses val="autoZero"/>
        <c:crossBetween val="between"/>
      </c:valAx>
      <c:spPr>
        <a:noFill/>
        <a:ln>
          <a:noFill/>
        </a:ln>
        <a:effectLst/>
      </c:spPr>
    </c:plotArea>
    <c:legend>
      <c:legendPos val="r"/>
      <c:layout>
        <c:manualLayout>
          <c:xMode val="edge"/>
          <c:yMode val="edge"/>
          <c:x val="0.81544504202599666"/>
          <c:y val="0.4465319908781894"/>
          <c:w val="0.17243182074024044"/>
          <c:h val="0.1647432634247751"/>
        </c:manualLayout>
      </c:layout>
      <c:overlay val="0"/>
      <c:spPr>
        <a:noFill/>
        <a:ln>
          <a:noFill/>
        </a:ln>
        <a:effectLst/>
      </c:spPr>
      <c:txPr>
        <a:bodyPr rot="0" spcFirstLastPara="1" vertOverflow="ellipsis" vert="horz" wrap="square" anchor="ctr" anchorCtr="1"/>
        <a:lstStyle/>
        <a:p>
          <a:pPr lvl="0">
            <a:defRPr sz="900" b="0" i="0" u="none" strike="noStrike" kern="1200" baseline="0">
              <a:solidFill>
                <a:schemeClr val="tx1"/>
              </a:solidFill>
              <a:latin typeface="Trebuchet MS" panose="020B0703020202090204" pitchFamily="34" charset="0"/>
              <a:ea typeface="+mn-ea"/>
              <a:cs typeface="+mn-cs"/>
            </a:defRPr>
          </a:pPr>
          <a:endParaRPr lang="en-US"/>
        </a:p>
      </c:txPr>
    </c:legend>
    <c:plotVisOnly val="1"/>
    <c:dispBlanksAs val="zero"/>
    <c:showDLblsOverMax val="1"/>
  </c:chart>
  <c:spPr>
    <a:solidFill>
      <a:schemeClr val="bg1"/>
    </a:solidFill>
    <a:ln w="12700" cap="flat" cmpd="sng" algn="ctr">
      <a:solidFill>
        <a:schemeClr val="bg2">
          <a:lumMod val="90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chemeClr val="tx1"/>
                </a:solidFill>
                <a:latin typeface="Trebuchet MS" panose="020B0703020202090204" pitchFamily="34" charset="0"/>
                <a:ea typeface="+mn-ea"/>
                <a:cs typeface="+mn-cs"/>
              </a:defRPr>
            </a:pPr>
            <a:r>
              <a:rPr lang="en-US" sz="1400" b="1" i="0">
                <a:solidFill>
                  <a:schemeClr val="tx1"/>
                </a:solidFill>
                <a:latin typeface="Trebuchet MS" panose="020B0703020202090204" pitchFamily="34" charset="0"/>
              </a:rPr>
              <a:t>MARTECH</a:t>
            </a:r>
            <a:r>
              <a:rPr lang="en-US" sz="1400" b="1" i="0" baseline="0">
                <a:solidFill>
                  <a:schemeClr val="tx1"/>
                </a:solidFill>
                <a:latin typeface="Trebuchet MS" panose="020B0703020202090204" pitchFamily="34" charset="0"/>
              </a:rPr>
              <a:t> </a:t>
            </a:r>
            <a:r>
              <a:rPr lang="en-US" sz="1400" b="1" i="0">
                <a:solidFill>
                  <a:schemeClr val="tx1"/>
                </a:solidFill>
                <a:latin typeface="Trebuchet MS" panose="020B0703020202090204" pitchFamily="34" charset="0"/>
              </a:rPr>
              <a:t>YEAR-TO-DATE SUMMARY</a:t>
            </a:r>
          </a:p>
        </c:rich>
      </c:tx>
      <c:layout>
        <c:manualLayout>
          <c:xMode val="edge"/>
          <c:yMode val="edge"/>
          <c:x val="0.39585017448439713"/>
          <c:y val="4.5112781954887216E-2"/>
        </c:manualLayout>
      </c:layout>
      <c:overlay val="0"/>
      <c:spPr>
        <a:noFill/>
        <a:ln>
          <a:noFill/>
        </a:ln>
        <a:effectLst/>
      </c:spPr>
    </c:title>
    <c:autoTitleDeleted val="0"/>
    <c:plotArea>
      <c:layout>
        <c:manualLayout>
          <c:layoutTarget val="inner"/>
          <c:xMode val="edge"/>
          <c:yMode val="edge"/>
          <c:x val="8.9971146383225814E-2"/>
          <c:y val="0.13912912201764252"/>
          <c:w val="0.73995390531036898"/>
          <c:h val="0.7725082391016912"/>
        </c:manualLayout>
      </c:layout>
      <c:barChart>
        <c:barDir val="col"/>
        <c:grouping val="stacked"/>
        <c:varyColors val="1"/>
        <c:ser>
          <c:idx val="0"/>
          <c:order val="0"/>
          <c:tx>
            <c:strRef>
              <c:f>'MarTech budget'!$B$43:$B$43</c:f>
              <c:strCache>
                <c:ptCount val="1"/>
                <c:pt idx="0">
                  <c:v>AI TOOLS</c:v>
                </c:pt>
              </c:strCache>
            </c:strRef>
          </c:tx>
          <c:spPr>
            <a:solidFill>
              <a:srgbClr val="007FFF"/>
            </a:solidFill>
            <a:ln>
              <a:noFill/>
            </a:ln>
            <a:effectLst/>
          </c:spPr>
          <c:invertIfNegative val="1"/>
          <c:cat>
            <c:strRef>
              <c:f>'MarTech budget'!$C$39:$D$39</c:f>
              <c:strCache>
                <c:ptCount val="2"/>
                <c:pt idx="0">
                  <c:v>Budget</c:v>
                </c:pt>
                <c:pt idx="1">
                  <c:v>Actual</c:v>
                </c:pt>
              </c:strCache>
            </c:strRef>
          </c:cat>
          <c:val>
            <c:numRef>
              <c:f>'MarTech budget'!$C$43:$D$43</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CE02-4119-909A-C555F6001682}"/>
            </c:ext>
          </c:extLst>
        </c:ser>
        <c:ser>
          <c:idx val="1"/>
          <c:order val="1"/>
          <c:tx>
            <c:v>SERVICES</c:v>
          </c:tx>
          <c:spPr>
            <a:solidFill>
              <a:srgbClr val="3BBF8C"/>
            </a:solidFill>
            <a:ln>
              <a:noFill/>
            </a:ln>
            <a:effectLst/>
          </c:spPr>
          <c:invertIfNegative val="1"/>
          <c:cat>
            <c:strRef>
              <c:f>'MarTech budget'!$C$39:$D$39</c:f>
              <c:strCache>
                <c:ptCount val="2"/>
                <c:pt idx="0">
                  <c:v>Budget</c:v>
                </c:pt>
                <c:pt idx="1">
                  <c:v>Actual</c:v>
                </c:pt>
              </c:strCache>
            </c:strRef>
          </c:cat>
          <c:val>
            <c:numRef>
              <c:f>'MarTech budget'!$C$42:$D$42</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CE02-4119-909A-C555F6001682}"/>
            </c:ext>
          </c:extLst>
        </c:ser>
        <c:ser>
          <c:idx val="2"/>
          <c:order val="2"/>
          <c:tx>
            <c:v>PUBLISHING TOOLS</c:v>
          </c:tx>
          <c:spPr>
            <a:solidFill>
              <a:srgbClr val="8947FF"/>
            </a:solidFill>
            <a:ln>
              <a:noFill/>
            </a:ln>
            <a:effectLst/>
          </c:spPr>
          <c:invertIfNegative val="1"/>
          <c:cat>
            <c:strRef>
              <c:f>'MarTech budget'!$C$39:$D$39</c:f>
              <c:strCache>
                <c:ptCount val="2"/>
                <c:pt idx="0">
                  <c:v>Budget</c:v>
                </c:pt>
                <c:pt idx="1">
                  <c:v>Actual</c:v>
                </c:pt>
              </c:strCache>
            </c:strRef>
          </c:cat>
          <c:val>
            <c:numRef>
              <c:f>'MarTech budget'!$C$41:$D$41</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CE02-4119-909A-C555F6001682}"/>
            </c:ext>
          </c:extLst>
        </c:ser>
        <c:ser>
          <c:idx val="3"/>
          <c:order val="3"/>
          <c:tx>
            <c:v>SOFTWARE</c:v>
          </c:tx>
          <c:spPr>
            <a:solidFill>
              <a:srgbClr val="2BA441"/>
            </a:solidFill>
            <a:ln>
              <a:noFill/>
            </a:ln>
            <a:effectLst/>
          </c:spPr>
          <c:invertIfNegative val="1"/>
          <c:cat>
            <c:strRef>
              <c:f>'MarTech budget'!$C$39:$D$39</c:f>
              <c:strCache>
                <c:ptCount val="2"/>
                <c:pt idx="0">
                  <c:v>Budget</c:v>
                </c:pt>
                <c:pt idx="1">
                  <c:v>Actual</c:v>
                </c:pt>
              </c:strCache>
            </c:strRef>
          </c:cat>
          <c:val>
            <c:numRef>
              <c:f>'MarTech budget'!$C$40:$D$40</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CE02-4119-909A-C555F6001682}"/>
            </c:ext>
          </c:extLst>
        </c:ser>
        <c:dLbls>
          <c:showLegendKey val="0"/>
          <c:showVal val="0"/>
          <c:showCatName val="0"/>
          <c:showSerName val="0"/>
          <c:showPercent val="0"/>
          <c:showBubbleSize val="0"/>
        </c:dLbls>
        <c:gapWidth val="150"/>
        <c:overlap val="100"/>
        <c:axId val="228672268"/>
        <c:axId val="746493232"/>
      </c:barChart>
      <c:catAx>
        <c:axId val="228672268"/>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General" sourceLinked="1"/>
        <c:majorTickMark val="out"/>
        <c:minorTickMark val="none"/>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1000" b="1" i="0" u="none" strike="noStrike" kern="1200" baseline="0">
                <a:solidFill>
                  <a:srgbClr val="000000"/>
                </a:solidFill>
                <a:latin typeface="Trebuchet MS" panose="020B0703020202090204" pitchFamily="34" charset="0"/>
                <a:ea typeface="+mn-ea"/>
                <a:cs typeface="+mn-cs"/>
              </a:defRPr>
            </a:pPr>
            <a:endParaRPr lang="en-US"/>
          </a:p>
        </c:txPr>
        <c:crossAx val="746493232"/>
        <c:crosses val="autoZero"/>
        <c:auto val="1"/>
        <c:lblAlgn val="ctr"/>
        <c:lblOffset val="100"/>
        <c:noMultiLvlLbl val="1"/>
      </c:catAx>
      <c:valAx>
        <c:axId val="746493232"/>
        <c:scaling>
          <c:orientation val="minMax"/>
        </c:scaling>
        <c:delete val="0"/>
        <c:axPos val="l"/>
        <c:majorGridlines>
          <c:spPr>
            <a:ln w="6350" cap="flat" cmpd="sng" algn="ctr">
              <a:solidFill>
                <a:schemeClr val="bg2">
                  <a:lumMod val="90000"/>
                </a:schemeClr>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quot;$&quot;#,##0.00" sourceLinked="0"/>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Trebuchet MS" panose="020B0703020202090204" pitchFamily="34" charset="0"/>
                <a:ea typeface="+mn-ea"/>
                <a:cs typeface="+mn-cs"/>
              </a:defRPr>
            </a:pPr>
            <a:endParaRPr lang="en-US"/>
          </a:p>
        </c:txPr>
        <c:crossAx val="228672268"/>
        <c:crosses val="autoZero"/>
        <c:crossBetween val="between"/>
      </c:valAx>
      <c:spPr>
        <a:solidFill>
          <a:schemeClr val="bg1"/>
        </a:solidFill>
        <a:ln>
          <a:noFill/>
        </a:ln>
        <a:effectLst/>
      </c:spPr>
    </c:plotArea>
    <c:legend>
      <c:legendPos val="r"/>
      <c:layout>
        <c:manualLayout>
          <c:xMode val="edge"/>
          <c:yMode val="edge"/>
          <c:x val="0.84662768169780134"/>
          <c:y val="0.46608785743887277"/>
          <c:w val="0.13832340934809786"/>
          <c:h val="0.16381426005959782"/>
        </c:manualLayout>
      </c:layout>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Trebuchet MS" panose="020B0703020202090204" pitchFamily="34" charset="0"/>
              <a:ea typeface="+mn-ea"/>
              <a:cs typeface="+mn-cs"/>
            </a:defRPr>
          </a:pPr>
          <a:endParaRPr lang="en-US"/>
        </a:p>
      </c:txPr>
    </c:legend>
    <c:plotVisOnly val="1"/>
    <c:dispBlanksAs val="zero"/>
    <c:showDLblsOverMax val="1"/>
  </c:chart>
  <c:spPr>
    <a:noFill/>
    <a:ln w="12700" cap="flat" cmpd="sng" algn="ctr">
      <a:solidFill>
        <a:schemeClr val="bg2">
          <a:lumMod val="90000"/>
        </a:schemeClr>
      </a:solidFill>
      <a:prstDash val="solid"/>
      <a:miter lim="800000"/>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chemeClr val="tx1"/>
                </a:solidFill>
                <a:latin typeface="Trebuchet MS" panose="020B0703020202090204" pitchFamily="34" charset="0"/>
                <a:ea typeface="+mn-ea"/>
                <a:cs typeface="+mn-cs"/>
              </a:defRPr>
            </a:pPr>
            <a:r>
              <a:rPr lang="en-US" sz="1400" b="1" i="0">
                <a:solidFill>
                  <a:schemeClr val="tx1"/>
                </a:solidFill>
                <a:latin typeface="Trebuchet MS" panose="020B0703020202090204" pitchFamily="34" charset="0"/>
              </a:rPr>
              <a:t>PAID ADVERTISING YEAR-TO-DATE SUMMARY</a:t>
            </a:r>
          </a:p>
        </c:rich>
      </c:tx>
      <c:layout>
        <c:manualLayout>
          <c:xMode val="edge"/>
          <c:yMode val="edge"/>
          <c:x val="0.3250225437395946"/>
          <c:y val="3.2677979198516643E-2"/>
        </c:manualLayout>
      </c:layout>
      <c:overlay val="0"/>
      <c:spPr>
        <a:noFill/>
        <a:ln>
          <a:noFill/>
        </a:ln>
        <a:effectLst/>
      </c:spPr>
    </c:title>
    <c:autoTitleDeleted val="0"/>
    <c:plotArea>
      <c:layout>
        <c:manualLayout>
          <c:layoutTarget val="inner"/>
          <c:xMode val="edge"/>
          <c:yMode val="edge"/>
          <c:x val="8.9971146383225814E-2"/>
          <c:y val="0.11500768358057227"/>
          <c:w val="0.70479195179609322"/>
          <c:h val="0.79636789506311145"/>
        </c:manualLayout>
      </c:layout>
      <c:barChart>
        <c:barDir val="col"/>
        <c:grouping val="stacked"/>
        <c:varyColors val="1"/>
        <c:ser>
          <c:idx val="0"/>
          <c:order val="0"/>
          <c:tx>
            <c:v>LEAD GENERATION</c:v>
          </c:tx>
          <c:spPr>
            <a:solidFill>
              <a:srgbClr val="007FFF"/>
            </a:solidFill>
            <a:ln>
              <a:noFill/>
            </a:ln>
            <a:effectLst/>
          </c:spPr>
          <c:invertIfNegative val="1"/>
          <c:cat>
            <c:strRef>
              <c:f>'Paid advertising budget'!$C$35:$D$35</c:f>
              <c:strCache>
                <c:ptCount val="2"/>
                <c:pt idx="0">
                  <c:v>Budget</c:v>
                </c:pt>
                <c:pt idx="1">
                  <c:v>Actual</c:v>
                </c:pt>
              </c:strCache>
            </c:strRef>
          </c:cat>
          <c:val>
            <c:numRef>
              <c:f>'Paid advertising budget'!$C$40:$D$40</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4241-4046-8DB9-55F08DE47EF3}"/>
            </c:ext>
          </c:extLst>
        </c:ser>
        <c:ser>
          <c:idx val="1"/>
          <c:order val="1"/>
          <c:tx>
            <c:v>SOCIAL</c:v>
          </c:tx>
          <c:spPr>
            <a:solidFill>
              <a:srgbClr val="3BBF8C"/>
            </a:solidFill>
            <a:ln>
              <a:noFill/>
            </a:ln>
            <a:effectLst/>
          </c:spPr>
          <c:invertIfNegative val="1"/>
          <c:cat>
            <c:strRef>
              <c:f>'Paid advertising budget'!$C$35:$D$35</c:f>
              <c:strCache>
                <c:ptCount val="2"/>
                <c:pt idx="0">
                  <c:v>Budget</c:v>
                </c:pt>
                <c:pt idx="1">
                  <c:v>Actual</c:v>
                </c:pt>
              </c:strCache>
            </c:strRef>
          </c:cat>
          <c:val>
            <c:numRef>
              <c:f>'Paid advertising budget'!$C$39:$D$39</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4241-4046-8DB9-55F08DE47EF3}"/>
            </c:ext>
          </c:extLst>
        </c:ser>
        <c:ser>
          <c:idx val="2"/>
          <c:order val="2"/>
          <c:tx>
            <c:strRef>
              <c:f>'Paid advertising budget'!$B$38:$B$38</c:f>
              <c:strCache>
                <c:ptCount val="1"/>
                <c:pt idx="0">
                  <c:v>PARTNER</c:v>
                </c:pt>
              </c:strCache>
            </c:strRef>
          </c:tx>
          <c:spPr>
            <a:solidFill>
              <a:srgbClr val="8947FF"/>
            </a:solidFill>
            <a:ln>
              <a:noFill/>
            </a:ln>
            <a:effectLst/>
          </c:spPr>
          <c:invertIfNegative val="1"/>
          <c:cat>
            <c:strRef>
              <c:f>'Paid advertising budget'!$C$35:$D$35</c:f>
              <c:strCache>
                <c:ptCount val="2"/>
                <c:pt idx="0">
                  <c:v>Budget</c:v>
                </c:pt>
                <c:pt idx="1">
                  <c:v>Actual</c:v>
                </c:pt>
              </c:strCache>
            </c:strRef>
          </c:cat>
          <c:val>
            <c:numRef>
              <c:f>'Paid advertising budget'!$C$38:$D$38</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4241-4046-8DB9-55F08DE47EF3}"/>
            </c:ext>
          </c:extLst>
        </c:ser>
        <c:ser>
          <c:idx val="3"/>
          <c:order val="3"/>
          <c:tx>
            <c:v>DISPLAY &amp; RETARGETING</c:v>
          </c:tx>
          <c:spPr>
            <a:solidFill>
              <a:srgbClr val="2BA441"/>
            </a:solidFill>
            <a:ln>
              <a:noFill/>
            </a:ln>
            <a:effectLst/>
          </c:spPr>
          <c:invertIfNegative val="1"/>
          <c:cat>
            <c:strRef>
              <c:f>'Paid advertising budget'!$C$35:$D$35</c:f>
              <c:strCache>
                <c:ptCount val="2"/>
                <c:pt idx="0">
                  <c:v>Budget</c:v>
                </c:pt>
                <c:pt idx="1">
                  <c:v>Actual</c:v>
                </c:pt>
              </c:strCache>
            </c:strRef>
          </c:cat>
          <c:val>
            <c:numRef>
              <c:f>'Paid advertising budget'!$C$37:$D$37</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4241-4046-8DB9-55F08DE47EF3}"/>
            </c:ext>
          </c:extLst>
        </c:ser>
        <c:ser>
          <c:idx val="4"/>
          <c:order val="4"/>
          <c:tx>
            <c:v>SEARCH</c:v>
          </c:tx>
          <c:spPr>
            <a:solidFill>
              <a:srgbClr val="FF6912"/>
            </a:solidFill>
            <a:ln>
              <a:noFill/>
            </a:ln>
            <a:effectLst/>
          </c:spPr>
          <c:invertIfNegative val="1"/>
          <c:cat>
            <c:strRef>
              <c:f>'Paid advertising budget'!$C$35:$D$35</c:f>
              <c:strCache>
                <c:ptCount val="2"/>
                <c:pt idx="0">
                  <c:v>Budget</c:v>
                </c:pt>
                <c:pt idx="1">
                  <c:v>Actual</c:v>
                </c:pt>
              </c:strCache>
            </c:strRef>
          </c:cat>
          <c:val>
            <c:numRef>
              <c:f>'Paid advertising budget'!$C$36:$D$36</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4241-4046-8DB9-55F08DE47EF3}"/>
            </c:ext>
          </c:extLst>
        </c:ser>
        <c:dLbls>
          <c:showLegendKey val="0"/>
          <c:showVal val="0"/>
          <c:showCatName val="0"/>
          <c:showSerName val="0"/>
          <c:showPercent val="0"/>
          <c:showBubbleSize val="0"/>
        </c:dLbls>
        <c:gapWidth val="150"/>
        <c:overlap val="100"/>
        <c:axId val="1709220003"/>
        <c:axId val="1417442794"/>
      </c:barChart>
      <c:catAx>
        <c:axId val="1709220003"/>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General" sourceLinked="1"/>
        <c:majorTickMark val="out"/>
        <c:minorTickMark val="none"/>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1000" b="1" i="0" u="none" strike="noStrike" kern="1200" baseline="0">
                <a:solidFill>
                  <a:srgbClr val="000000"/>
                </a:solidFill>
                <a:latin typeface="Trebuchet MS" panose="020B0703020202090204" pitchFamily="34" charset="0"/>
                <a:ea typeface="+mn-ea"/>
                <a:cs typeface="+mn-cs"/>
              </a:defRPr>
            </a:pPr>
            <a:endParaRPr lang="en-US"/>
          </a:p>
        </c:txPr>
        <c:crossAx val="1417442794"/>
        <c:crosses val="autoZero"/>
        <c:auto val="1"/>
        <c:lblAlgn val="ctr"/>
        <c:lblOffset val="100"/>
        <c:noMultiLvlLbl val="1"/>
      </c:catAx>
      <c:valAx>
        <c:axId val="1417442794"/>
        <c:scaling>
          <c:orientation val="minMax"/>
        </c:scaling>
        <c:delete val="0"/>
        <c:axPos val="l"/>
        <c:majorGridlines>
          <c:spPr>
            <a:ln w="6350" cap="flat" cmpd="sng" algn="ctr">
              <a:solidFill>
                <a:schemeClr val="bg2">
                  <a:lumMod val="90000"/>
                </a:schemeClr>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quot;$&quot;#,##0.00" sourceLinked="0"/>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Trebuchet MS" panose="020B0703020202090204" pitchFamily="34" charset="0"/>
                <a:ea typeface="+mn-ea"/>
                <a:cs typeface="+mn-cs"/>
              </a:defRPr>
            </a:pPr>
            <a:endParaRPr lang="en-US"/>
          </a:p>
        </c:txPr>
        <c:crossAx val="1709220003"/>
        <c:crosses val="autoZero"/>
        <c:crossBetween val="between"/>
      </c:valAx>
      <c:spPr>
        <a:solidFill>
          <a:schemeClr val="bg1"/>
        </a:solidFill>
        <a:ln>
          <a:noFill/>
        </a:ln>
        <a:effectLst/>
      </c:spPr>
    </c:plotArea>
    <c:legend>
      <c:legendPos val="r"/>
      <c:layout>
        <c:manualLayout>
          <c:xMode val="edge"/>
          <c:yMode val="edge"/>
          <c:x val="0.81060817736383417"/>
          <c:y val="0.42703705932230901"/>
          <c:w val="0.17434291368206514"/>
          <c:h val="0.20537446866120437"/>
        </c:manualLayout>
      </c:layout>
      <c:overlay val="0"/>
      <c:spPr>
        <a:noFill/>
        <a:ln>
          <a:noFill/>
        </a:ln>
        <a:effectLst/>
      </c:spPr>
      <c:txPr>
        <a:bodyPr rot="0" spcFirstLastPara="1" vertOverflow="ellipsis" vert="horz" wrap="square" anchor="ctr" anchorCtr="1"/>
        <a:lstStyle/>
        <a:p>
          <a:pPr lvl="0">
            <a:defRPr sz="900" b="0" i="0" u="none" strike="noStrike" kern="1200" baseline="0">
              <a:solidFill>
                <a:schemeClr val="tx1"/>
              </a:solidFill>
              <a:latin typeface="Trebuchet MS" panose="020B0703020202090204" pitchFamily="34" charset="0"/>
              <a:ea typeface="+mn-ea"/>
              <a:cs typeface="+mn-cs"/>
            </a:defRPr>
          </a:pPr>
          <a:endParaRPr lang="en-US"/>
        </a:p>
      </c:txPr>
    </c:legend>
    <c:plotVisOnly val="1"/>
    <c:dispBlanksAs val="zero"/>
    <c:showDLblsOverMax val="1"/>
  </c:chart>
  <c:spPr>
    <a:solidFill>
      <a:schemeClr val="bg1"/>
    </a:solidFill>
    <a:ln w="12700" cap="flat" cmpd="sng" algn="ctr">
      <a:solidFill>
        <a:schemeClr val="bg2">
          <a:lumMod val="90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chemeClr val="tx1"/>
                </a:solidFill>
                <a:latin typeface="Trebuchet MS" panose="020B0703020202090204" pitchFamily="34" charset="0"/>
                <a:ea typeface="+mn-ea"/>
                <a:cs typeface="+mn-cs"/>
              </a:defRPr>
            </a:pPr>
            <a:r>
              <a:rPr lang="en-US" sz="1400" b="1" i="0">
                <a:solidFill>
                  <a:schemeClr val="tx1"/>
                </a:solidFill>
                <a:latin typeface="Trebuchet MS" panose="020B0703020202090204" pitchFamily="34" charset="0"/>
              </a:rPr>
              <a:t>PUBLIC RELATIONS YEAR-TO-DATE SUMMARY</a:t>
            </a:r>
          </a:p>
        </c:rich>
      </c:tx>
      <c:layout>
        <c:manualLayout>
          <c:xMode val="edge"/>
          <c:yMode val="edge"/>
          <c:x val="0.32577498918729969"/>
          <c:y val="3.000625524100398E-2"/>
        </c:manualLayout>
      </c:layout>
      <c:overlay val="0"/>
      <c:spPr>
        <a:noFill/>
        <a:ln>
          <a:noFill/>
        </a:ln>
        <a:effectLst/>
      </c:spPr>
    </c:title>
    <c:autoTitleDeleted val="0"/>
    <c:plotArea>
      <c:layout>
        <c:manualLayout>
          <c:layoutTarget val="inner"/>
          <c:xMode val="edge"/>
          <c:yMode val="edge"/>
          <c:x val="8.9971146383225814E-2"/>
          <c:y val="0.11579303638297826"/>
          <c:w val="0.67748564725120419"/>
          <c:h val="0.80354841688454348"/>
        </c:manualLayout>
      </c:layout>
      <c:barChart>
        <c:barDir val="col"/>
        <c:grouping val="stacked"/>
        <c:varyColors val="1"/>
        <c:ser>
          <c:idx val="0"/>
          <c:order val="0"/>
          <c:tx>
            <c:v>AGENCY</c:v>
          </c:tx>
          <c:spPr>
            <a:solidFill>
              <a:srgbClr val="007FFF"/>
            </a:solidFill>
            <a:ln>
              <a:noFill/>
            </a:ln>
            <a:effectLst/>
          </c:spPr>
          <c:invertIfNegative val="1"/>
          <c:cat>
            <c:strRef>
              <c:f>'Public relations budget'!$C$33:$D$33</c:f>
              <c:strCache>
                <c:ptCount val="2"/>
                <c:pt idx="0">
                  <c:v>Budget</c:v>
                </c:pt>
                <c:pt idx="1">
                  <c:v>Actual</c:v>
                </c:pt>
              </c:strCache>
            </c:strRef>
          </c:cat>
          <c:val>
            <c:numRef>
              <c:f>'Public relations budget'!$C$38:$D$38</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2D55-4BD3-A9BC-EC157A626299}"/>
            </c:ext>
          </c:extLst>
        </c:ser>
        <c:ser>
          <c:idx val="1"/>
          <c:order val="1"/>
          <c:tx>
            <c:v>MEDIA RELATIONS / AWARDS</c:v>
          </c:tx>
          <c:spPr>
            <a:solidFill>
              <a:srgbClr val="3BBF8C"/>
            </a:solidFill>
            <a:ln>
              <a:noFill/>
            </a:ln>
            <a:effectLst/>
          </c:spPr>
          <c:invertIfNegative val="1"/>
          <c:cat>
            <c:strRef>
              <c:f>'Public relations budget'!$C$33:$D$33</c:f>
              <c:strCache>
                <c:ptCount val="2"/>
                <c:pt idx="0">
                  <c:v>Budget</c:v>
                </c:pt>
                <c:pt idx="1">
                  <c:v>Actual</c:v>
                </c:pt>
              </c:strCache>
            </c:strRef>
          </c:cat>
          <c:val>
            <c:numRef>
              <c:f>'Public relations budget'!$C$37:$D$37</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2D55-4BD3-A9BC-EC157A626299}"/>
            </c:ext>
          </c:extLst>
        </c:ser>
        <c:ser>
          <c:idx val="2"/>
          <c:order val="2"/>
          <c:tx>
            <c:v>EVENTS / TRADESHOWS</c:v>
          </c:tx>
          <c:spPr>
            <a:solidFill>
              <a:srgbClr val="8947FF"/>
            </a:solidFill>
            <a:ln>
              <a:noFill/>
            </a:ln>
            <a:effectLst/>
          </c:spPr>
          <c:invertIfNegative val="1"/>
          <c:cat>
            <c:strRef>
              <c:f>'Public relations budget'!$C$33:$D$33</c:f>
              <c:strCache>
                <c:ptCount val="2"/>
                <c:pt idx="0">
                  <c:v>Budget</c:v>
                </c:pt>
                <c:pt idx="1">
                  <c:v>Actual</c:v>
                </c:pt>
              </c:strCache>
            </c:strRef>
          </c:cat>
          <c:val>
            <c:numRef>
              <c:f>'Public relations budget'!$C$36:$D$36</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2D55-4BD3-A9BC-EC157A626299}"/>
            </c:ext>
          </c:extLst>
        </c:ser>
        <c:ser>
          <c:idx val="3"/>
          <c:order val="3"/>
          <c:tx>
            <c:v>CONTENT</c:v>
          </c:tx>
          <c:spPr>
            <a:solidFill>
              <a:srgbClr val="2BA441"/>
            </a:solidFill>
            <a:ln>
              <a:noFill/>
            </a:ln>
            <a:effectLst/>
          </c:spPr>
          <c:invertIfNegative val="1"/>
          <c:cat>
            <c:strRef>
              <c:f>'Public relations budget'!$C$33:$D$33</c:f>
              <c:strCache>
                <c:ptCount val="2"/>
                <c:pt idx="0">
                  <c:v>Budget</c:v>
                </c:pt>
                <c:pt idx="1">
                  <c:v>Actual</c:v>
                </c:pt>
              </c:strCache>
            </c:strRef>
          </c:cat>
          <c:val>
            <c:numRef>
              <c:f>'Public relations budget'!$C$35:$D$35</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2D55-4BD3-A9BC-EC157A626299}"/>
            </c:ext>
          </c:extLst>
        </c:ser>
        <c:ser>
          <c:idx val="4"/>
          <c:order val="4"/>
          <c:tx>
            <c:v>SUBSCRIPTIONS</c:v>
          </c:tx>
          <c:spPr>
            <a:solidFill>
              <a:srgbClr val="FF6912"/>
            </a:solidFill>
            <a:ln>
              <a:noFill/>
            </a:ln>
            <a:effectLst/>
          </c:spPr>
          <c:invertIfNegative val="1"/>
          <c:cat>
            <c:strRef>
              <c:f>'Public relations budget'!$C$33:$D$33</c:f>
              <c:strCache>
                <c:ptCount val="2"/>
                <c:pt idx="0">
                  <c:v>Budget</c:v>
                </c:pt>
                <c:pt idx="1">
                  <c:v>Actual</c:v>
                </c:pt>
              </c:strCache>
            </c:strRef>
          </c:cat>
          <c:val>
            <c:numRef>
              <c:f>'Public relations budget'!$C$34:$D$34</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2D55-4BD3-A9BC-EC157A626299}"/>
            </c:ext>
          </c:extLst>
        </c:ser>
        <c:dLbls>
          <c:showLegendKey val="0"/>
          <c:showVal val="0"/>
          <c:showCatName val="0"/>
          <c:showSerName val="0"/>
          <c:showPercent val="0"/>
          <c:showBubbleSize val="0"/>
        </c:dLbls>
        <c:gapWidth val="150"/>
        <c:overlap val="100"/>
        <c:axId val="2122787514"/>
        <c:axId val="851401926"/>
      </c:barChart>
      <c:catAx>
        <c:axId val="2122787514"/>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General" sourceLinked="1"/>
        <c:majorTickMark val="out"/>
        <c:minorTickMark val="none"/>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1000" b="1" i="0" u="none" strike="noStrike" kern="1200" baseline="0">
                <a:solidFill>
                  <a:srgbClr val="000000"/>
                </a:solidFill>
                <a:latin typeface="Trebuchet MS" panose="020B0703020202090204" pitchFamily="34" charset="0"/>
                <a:ea typeface="+mn-ea"/>
                <a:cs typeface="+mn-cs"/>
              </a:defRPr>
            </a:pPr>
            <a:endParaRPr lang="en-US"/>
          </a:p>
        </c:txPr>
        <c:crossAx val="851401926"/>
        <c:crosses val="autoZero"/>
        <c:auto val="1"/>
        <c:lblAlgn val="ctr"/>
        <c:lblOffset val="100"/>
        <c:noMultiLvlLbl val="1"/>
      </c:catAx>
      <c:valAx>
        <c:axId val="851401926"/>
        <c:scaling>
          <c:orientation val="minMax"/>
        </c:scaling>
        <c:delete val="0"/>
        <c:axPos val="l"/>
        <c:majorGridlines>
          <c:spPr>
            <a:ln w="6350" cap="flat" cmpd="sng" algn="ctr">
              <a:solidFill>
                <a:srgbClr val="B7B7B7"/>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quot;$&quot;#,##0.00" sourceLinked="0"/>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Trebuchet MS" panose="020B0703020202090204" pitchFamily="34" charset="0"/>
                <a:ea typeface="+mn-ea"/>
                <a:cs typeface="+mn-cs"/>
              </a:defRPr>
            </a:pPr>
            <a:endParaRPr lang="en-US"/>
          </a:p>
        </c:txPr>
        <c:crossAx val="2122787514"/>
        <c:crosses val="autoZero"/>
        <c:crossBetween val="between"/>
      </c:valAx>
      <c:spPr>
        <a:solidFill>
          <a:schemeClr val="bg1"/>
        </a:solidFill>
        <a:ln>
          <a:noFill/>
        </a:ln>
        <a:effectLst/>
      </c:spPr>
    </c:plotArea>
    <c:legend>
      <c:legendPos val="r"/>
      <c:layout>
        <c:manualLayout>
          <c:xMode val="edge"/>
          <c:yMode val="edge"/>
          <c:x val="0.80783017357205356"/>
          <c:y val="0.43466735928842226"/>
          <c:w val="0.16116784230096237"/>
          <c:h val="0.18912583843686206"/>
        </c:manualLayout>
      </c:layout>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Trebuchet MS" panose="020B0703020202090204" pitchFamily="34" charset="0"/>
              <a:ea typeface="+mn-ea"/>
              <a:cs typeface="+mn-cs"/>
            </a:defRPr>
          </a:pPr>
          <a:endParaRPr lang="en-US"/>
        </a:p>
      </c:txPr>
    </c:legend>
    <c:plotVisOnly val="1"/>
    <c:dispBlanksAs val="zero"/>
    <c:showDLblsOverMax val="1"/>
  </c:chart>
  <c:spPr>
    <a:solidFill>
      <a:schemeClr val="bg1"/>
    </a:solidFill>
    <a:ln w="6350" cap="flat" cmpd="sng" algn="ctr">
      <a:solidFill>
        <a:schemeClr val="bg2">
          <a:lumMod val="9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200" b="1" i="0" u="none" strike="noStrike" kern="1200" baseline="0">
                <a:solidFill>
                  <a:srgbClr val="757575"/>
                </a:solidFill>
                <a:latin typeface="Trebuchet MS" panose="020B0703020202090204" pitchFamily="34" charset="0"/>
                <a:ea typeface="+mn-ea"/>
                <a:cs typeface="+mn-cs"/>
              </a:defRPr>
            </a:pPr>
            <a:r>
              <a:rPr lang="en-US" sz="1200" b="1" i="0">
                <a:solidFill>
                  <a:schemeClr val="tx1"/>
                </a:solidFill>
                <a:latin typeface="Trebuchet MS" panose="020B0703020202090204" pitchFamily="34" charset="0"/>
              </a:rPr>
              <a:t>PARTNERSHIPS &amp; COMMUNITY YEAR-TO-DATE SUMMARY</a:t>
            </a:r>
          </a:p>
        </c:rich>
      </c:tx>
      <c:layout>
        <c:manualLayout>
          <c:xMode val="edge"/>
          <c:yMode val="edge"/>
          <c:x val="0.27946949633553142"/>
          <c:y val="2.9226711833826583E-2"/>
        </c:manualLayout>
      </c:layout>
      <c:overlay val="0"/>
      <c:spPr>
        <a:noFill/>
        <a:ln>
          <a:noFill/>
        </a:ln>
        <a:effectLst/>
      </c:spPr>
    </c:title>
    <c:autoTitleDeleted val="0"/>
    <c:plotArea>
      <c:layout>
        <c:manualLayout>
          <c:layoutTarget val="inner"/>
          <c:xMode val="edge"/>
          <c:yMode val="edge"/>
          <c:x val="8.9971146383225814E-2"/>
          <c:y val="0.11630409434781472"/>
          <c:w val="0.61133810869578098"/>
          <c:h val="0.80269725729171937"/>
        </c:manualLayout>
      </c:layout>
      <c:barChart>
        <c:barDir val="col"/>
        <c:grouping val="stacked"/>
        <c:varyColors val="1"/>
        <c:ser>
          <c:idx val="0"/>
          <c:order val="0"/>
          <c:tx>
            <c:strRef>
              <c:f>'Partnerships &amp; community budget'!$B$25:$C$25</c:f>
              <c:strCache>
                <c:ptCount val="2"/>
                <c:pt idx="0">
                  <c:v>OUTSOURCED OWNED EVENTS</c:v>
                </c:pt>
              </c:strCache>
            </c:strRef>
          </c:tx>
          <c:spPr>
            <a:solidFill>
              <a:srgbClr val="007FFF"/>
            </a:solidFill>
            <a:ln>
              <a:noFill/>
            </a:ln>
            <a:effectLst/>
          </c:spPr>
          <c:invertIfNegative val="1"/>
          <c:cat>
            <c:strRef>
              <c:f>'Product marketing budget'!$C$29:$D$29</c:f>
              <c:strCache>
                <c:ptCount val="2"/>
                <c:pt idx="0">
                  <c:v>Budget</c:v>
                </c:pt>
                <c:pt idx="1">
                  <c:v>Actual</c:v>
                </c:pt>
              </c:strCache>
            </c:strRef>
          </c:cat>
          <c:val>
            <c:numRef>
              <c:f>'Partnerships &amp; community budget'!$D$25:$E$25</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ACBC-48E2-8462-76F0E969A5A6}"/>
            </c:ext>
          </c:extLst>
        </c:ser>
        <c:ser>
          <c:idx val="1"/>
          <c:order val="1"/>
          <c:tx>
            <c:strRef>
              <c:f>'Partnerships &amp; community budget'!$B$26:$C$26</c:f>
              <c:strCache>
                <c:ptCount val="2"/>
                <c:pt idx="0">
                  <c:v>3RD PARTY EVENTS / TRADESHOWS</c:v>
                </c:pt>
              </c:strCache>
            </c:strRef>
          </c:tx>
          <c:spPr>
            <a:solidFill>
              <a:srgbClr val="3BBF8C"/>
            </a:solidFill>
            <a:ln>
              <a:noFill/>
            </a:ln>
            <a:effectLst/>
          </c:spPr>
          <c:invertIfNegative val="1"/>
          <c:cat>
            <c:strRef>
              <c:f>'Product marketing budget'!$C$29:$D$29</c:f>
              <c:strCache>
                <c:ptCount val="2"/>
                <c:pt idx="0">
                  <c:v>Budget</c:v>
                </c:pt>
                <c:pt idx="1">
                  <c:v>Actual</c:v>
                </c:pt>
              </c:strCache>
            </c:strRef>
          </c:cat>
          <c:val>
            <c:numRef>
              <c:f>'Partnerships &amp; community budget'!$D$26:$E$26</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ACBC-48E2-8462-76F0E969A5A6}"/>
            </c:ext>
          </c:extLst>
        </c:ser>
        <c:ser>
          <c:idx val="2"/>
          <c:order val="2"/>
          <c:tx>
            <c:strRef>
              <c:f>'Partnerships &amp; community budget'!$B$27:$C$27</c:f>
              <c:strCache>
                <c:ptCount val="2"/>
                <c:pt idx="0">
                  <c:v>CUSTOMER &amp; COMMUNITY MARKETING</c:v>
                </c:pt>
              </c:strCache>
            </c:strRef>
          </c:tx>
          <c:spPr>
            <a:solidFill>
              <a:srgbClr val="8947FF"/>
            </a:solidFill>
            <a:ln>
              <a:noFill/>
            </a:ln>
            <a:effectLst/>
          </c:spPr>
          <c:invertIfNegative val="1"/>
          <c:cat>
            <c:strRef>
              <c:f>'Product marketing budget'!$C$29:$D$29</c:f>
              <c:strCache>
                <c:ptCount val="2"/>
                <c:pt idx="0">
                  <c:v>Budget</c:v>
                </c:pt>
                <c:pt idx="1">
                  <c:v>Actual</c:v>
                </c:pt>
              </c:strCache>
            </c:strRef>
          </c:cat>
          <c:val>
            <c:numRef>
              <c:f>'Partnerships &amp; community budget'!$D$27:$E$27</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ACBC-48E2-8462-76F0E969A5A6}"/>
            </c:ext>
          </c:extLst>
        </c:ser>
        <c:dLbls>
          <c:showLegendKey val="0"/>
          <c:showVal val="0"/>
          <c:showCatName val="0"/>
          <c:showSerName val="0"/>
          <c:showPercent val="0"/>
          <c:showBubbleSize val="0"/>
        </c:dLbls>
        <c:gapWidth val="150"/>
        <c:overlap val="100"/>
        <c:axId val="1829461037"/>
        <c:axId val="1235172862"/>
        <c:extLst>
          <c:ext xmlns:c15="http://schemas.microsoft.com/office/drawing/2012/chart" uri="{02D57815-91ED-43cb-92C2-25804820EDAC}">
            <c15:filteredBarSeries>
              <c15:ser>
                <c:idx val="3"/>
                <c:order val="3"/>
                <c:tx>
                  <c:v>PRODUCT/MARKET FIT</c:v>
                </c:tx>
                <c:spPr>
                  <a:solidFill>
                    <a:srgbClr val="2BA441"/>
                  </a:solidFill>
                  <a:ln>
                    <a:noFill/>
                  </a:ln>
                  <a:effectLst/>
                </c:spPr>
                <c:invertIfNegative val="1"/>
                <c:cat>
                  <c:strRef>
                    <c:extLst>
                      <c:ext uri="{02D57815-91ED-43cb-92C2-25804820EDAC}">
                        <c15:formulaRef>
                          <c15:sqref>'Product marketing budget'!$C$29:$D$29</c15:sqref>
                        </c15:formulaRef>
                      </c:ext>
                    </c:extLst>
                    <c:strCache>
                      <c:ptCount val="2"/>
                      <c:pt idx="0">
                        <c:v>Budget</c:v>
                      </c:pt>
                      <c:pt idx="1">
                        <c:v>Actual</c:v>
                      </c:pt>
                    </c:strCache>
                  </c:strRef>
                </c:cat>
                <c:val>
                  <c:numRef>
                    <c:extLst>
                      <c:ext uri="{02D57815-91ED-43cb-92C2-25804820EDAC}">
                        <c15:formulaRef>
                          <c15:sqref>'Product marketing budget'!$C$30:$D$30</c15:sqref>
                        </c15:formulaRef>
                      </c:ext>
                    </c:extLst>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ACBC-48E2-8462-76F0E969A5A6}"/>
                  </c:ext>
                </c:extLst>
              </c15:ser>
            </c15:filteredBarSeries>
          </c:ext>
        </c:extLst>
      </c:barChart>
      <c:catAx>
        <c:axId val="1829461037"/>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lvl="0">
              <a:defRPr sz="1000" b="1" i="0" u="none" strike="noStrike" kern="1200" baseline="0">
                <a:solidFill>
                  <a:srgbClr val="000000"/>
                </a:solidFill>
                <a:latin typeface="Trebuchet MS" panose="020B0703020202090204" pitchFamily="34" charset="0"/>
                <a:ea typeface="+mn-ea"/>
                <a:cs typeface="+mn-cs"/>
              </a:defRPr>
            </a:pPr>
            <a:endParaRPr lang="en-US"/>
          </a:p>
        </c:txPr>
        <c:crossAx val="1235172862"/>
        <c:crosses val="autoZero"/>
        <c:auto val="1"/>
        <c:lblAlgn val="ctr"/>
        <c:lblOffset val="100"/>
        <c:noMultiLvlLbl val="1"/>
      </c:catAx>
      <c:valAx>
        <c:axId val="1235172862"/>
        <c:scaling>
          <c:orientation val="minMax"/>
        </c:scaling>
        <c:delete val="0"/>
        <c:axPos val="l"/>
        <c:majorGridlines>
          <c:spPr>
            <a:ln w="6350" cap="flat" cmpd="sng" algn="ctr">
              <a:solidFill>
                <a:srgbClr val="B7B7B7"/>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quot;$&quot;#,##0.0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Trebuchet MS" panose="020B0703020202090204" pitchFamily="34" charset="0"/>
                <a:ea typeface="+mn-ea"/>
                <a:cs typeface="+mn-cs"/>
              </a:defRPr>
            </a:pPr>
            <a:endParaRPr lang="en-US"/>
          </a:p>
        </c:txPr>
        <c:crossAx val="1829461037"/>
        <c:crosses val="autoZero"/>
        <c:crossBetween val="between"/>
      </c:valAx>
      <c:spPr>
        <a:solidFill>
          <a:schemeClr val="bg1"/>
        </a:solidFill>
        <a:ln>
          <a:noFill/>
        </a:ln>
        <a:effectLst/>
      </c:spPr>
    </c:plotArea>
    <c:legend>
      <c:legendPos val="r"/>
      <c:layout>
        <c:manualLayout>
          <c:xMode val="edge"/>
          <c:yMode val="edge"/>
          <c:x val="0.72862112890516229"/>
          <c:y val="0.46738522853484615"/>
          <c:w val="0.25332018034991677"/>
          <c:h val="0.12257909670539587"/>
        </c:manualLayout>
      </c:layout>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Trebuchet MS" panose="020B0703020202090204" pitchFamily="34" charset="0"/>
              <a:ea typeface="+mn-ea"/>
              <a:cs typeface="+mn-cs"/>
            </a:defRPr>
          </a:pPr>
          <a:endParaRPr lang="en-US"/>
        </a:p>
      </c:txPr>
    </c:legend>
    <c:plotVisOnly val="1"/>
    <c:dispBlanksAs val="zero"/>
    <c:showDLblsOverMax val="1"/>
  </c:chart>
  <c:spPr>
    <a:solidFill>
      <a:schemeClr val="bg1"/>
    </a:solidFill>
    <a:ln w="6350" cap="flat" cmpd="sng" algn="ctr">
      <a:solidFill>
        <a:schemeClr val="bg2">
          <a:lumMod val="95000"/>
          <a:alpha val="99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200" b="1" i="0" u="none" strike="noStrike" kern="1200" baseline="0">
                <a:solidFill>
                  <a:schemeClr val="tx1"/>
                </a:solidFill>
                <a:latin typeface="Trebuchet MS" panose="020B0703020202090204" pitchFamily="34" charset="0"/>
                <a:ea typeface="+mn-ea"/>
                <a:cs typeface="+mn-cs"/>
              </a:defRPr>
            </a:pPr>
            <a:r>
              <a:rPr lang="en-US" sz="1200" b="1" i="0">
                <a:solidFill>
                  <a:schemeClr val="tx1"/>
                </a:solidFill>
                <a:latin typeface="Trebuchet MS" panose="020B0703020202090204" pitchFamily="34" charset="0"/>
              </a:rPr>
              <a:t>BRANDING &amp; CREATIVE YEAR-TO-DATE SUMMARY</a:t>
            </a:r>
          </a:p>
        </c:rich>
      </c:tx>
      <c:layout>
        <c:manualLayout>
          <c:xMode val="edge"/>
          <c:yMode val="edge"/>
          <c:x val="0.3202407825432656"/>
          <c:y val="3.1691919191919195E-2"/>
        </c:manualLayout>
      </c:layout>
      <c:overlay val="0"/>
      <c:spPr>
        <a:noFill/>
        <a:ln>
          <a:noFill/>
        </a:ln>
        <a:effectLst/>
      </c:spPr>
    </c:title>
    <c:autoTitleDeleted val="0"/>
    <c:plotArea>
      <c:layout>
        <c:manualLayout>
          <c:layoutTarget val="inner"/>
          <c:xMode val="edge"/>
          <c:yMode val="edge"/>
          <c:x val="8.9971146383225814E-2"/>
          <c:y val="0.11188777539171239"/>
          <c:w val="0.63950184556501544"/>
          <c:h val="0.8016054243219598"/>
        </c:manualLayout>
      </c:layout>
      <c:barChart>
        <c:barDir val="col"/>
        <c:grouping val="stacked"/>
        <c:varyColors val="1"/>
        <c:ser>
          <c:idx val="0"/>
          <c:order val="0"/>
          <c:tx>
            <c:v>MISCELLANEOUS</c:v>
          </c:tx>
          <c:spPr>
            <a:solidFill>
              <a:srgbClr val="007FFF"/>
            </a:solidFill>
            <a:ln>
              <a:noFill/>
            </a:ln>
            <a:effectLst/>
          </c:spPr>
          <c:invertIfNegative val="1"/>
          <c:cat>
            <c:strRef>
              <c:f>'Branding &amp; creative budget'!$D$32:$E$32</c:f>
              <c:strCache>
                <c:ptCount val="2"/>
                <c:pt idx="0">
                  <c:v>Budget</c:v>
                </c:pt>
                <c:pt idx="1">
                  <c:v>Actual </c:v>
                </c:pt>
              </c:strCache>
            </c:strRef>
          </c:cat>
          <c:val>
            <c:numRef>
              <c:f>'Branding &amp; creative budget'!$D$36:$E$36</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C107-4CC3-B610-071057345AE5}"/>
            </c:ext>
          </c:extLst>
        </c:ser>
        <c:ser>
          <c:idx val="1"/>
          <c:order val="1"/>
          <c:tx>
            <c:v>OUTSOURCING</c:v>
          </c:tx>
          <c:spPr>
            <a:solidFill>
              <a:srgbClr val="3BBF8C"/>
            </a:solidFill>
            <a:ln>
              <a:noFill/>
            </a:ln>
            <a:effectLst/>
          </c:spPr>
          <c:invertIfNegative val="1"/>
          <c:cat>
            <c:strRef>
              <c:f>'Branding &amp; creative budget'!$D$32:$E$32</c:f>
              <c:strCache>
                <c:ptCount val="2"/>
                <c:pt idx="0">
                  <c:v>Budget</c:v>
                </c:pt>
                <c:pt idx="1">
                  <c:v>Actual </c:v>
                </c:pt>
              </c:strCache>
            </c:strRef>
          </c:cat>
          <c:val>
            <c:numRef>
              <c:f>'Branding &amp; creative budget'!$D$35:$E$35</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C107-4CC3-B610-071057345AE5}"/>
            </c:ext>
          </c:extLst>
        </c:ser>
        <c:ser>
          <c:idx val="2"/>
          <c:order val="2"/>
          <c:tx>
            <c:v>EQUIPMENT RENTALS / PURCHASES</c:v>
          </c:tx>
          <c:spPr>
            <a:solidFill>
              <a:srgbClr val="8947FF"/>
            </a:solidFill>
            <a:ln>
              <a:noFill/>
            </a:ln>
            <a:effectLst/>
          </c:spPr>
          <c:invertIfNegative val="1"/>
          <c:cat>
            <c:strRef>
              <c:f>'Branding &amp; creative budget'!$D$32:$E$32</c:f>
              <c:strCache>
                <c:ptCount val="2"/>
                <c:pt idx="0">
                  <c:v>Budget</c:v>
                </c:pt>
                <c:pt idx="1">
                  <c:v>Actual </c:v>
                </c:pt>
              </c:strCache>
            </c:strRef>
          </c:cat>
          <c:val>
            <c:numRef>
              <c:f>'Branding &amp; creative budget'!$D$34:$E$34</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C107-4CC3-B610-071057345AE5}"/>
            </c:ext>
          </c:extLst>
        </c:ser>
        <c:ser>
          <c:idx val="3"/>
          <c:order val="3"/>
          <c:tx>
            <c:v>HARDWARE</c:v>
          </c:tx>
          <c:spPr>
            <a:solidFill>
              <a:srgbClr val="2BA441"/>
            </a:solidFill>
            <a:ln>
              <a:noFill/>
            </a:ln>
            <a:effectLst/>
          </c:spPr>
          <c:invertIfNegative val="1"/>
          <c:cat>
            <c:strRef>
              <c:f>'Branding &amp; creative budget'!$D$32:$E$32</c:f>
              <c:strCache>
                <c:ptCount val="2"/>
                <c:pt idx="0">
                  <c:v>Budget</c:v>
                </c:pt>
                <c:pt idx="1">
                  <c:v>Actual </c:v>
                </c:pt>
              </c:strCache>
            </c:strRef>
          </c:cat>
          <c:val>
            <c:numRef>
              <c:f>'Branding &amp; creative budget'!$D$33:$E$33</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C107-4CC3-B610-071057345AE5}"/>
            </c:ext>
          </c:extLst>
        </c:ser>
        <c:dLbls>
          <c:showLegendKey val="0"/>
          <c:showVal val="0"/>
          <c:showCatName val="0"/>
          <c:showSerName val="0"/>
          <c:showPercent val="0"/>
          <c:showBubbleSize val="0"/>
        </c:dLbls>
        <c:gapWidth val="150"/>
        <c:overlap val="100"/>
        <c:axId val="693896399"/>
        <c:axId val="1259028829"/>
        <c:extLst>
          <c:ext xmlns:c15="http://schemas.microsoft.com/office/drawing/2012/chart" uri="{02D57815-91ED-43cb-92C2-25804820EDAC}">
            <c15:filteredBarSeries>
              <c15:ser>
                <c:idx val="4"/>
                <c:order val="4"/>
                <c:tx>
                  <c:v>SOFTWARE</c:v>
                </c:tx>
                <c:spPr>
                  <a:solidFill>
                    <a:srgbClr val="FF6912"/>
                  </a:solidFill>
                  <a:ln>
                    <a:noFill/>
                  </a:ln>
                  <a:effectLst/>
                </c:spPr>
                <c:invertIfNegative val="1"/>
                <c:cat>
                  <c:strRef>
                    <c:extLst>
                      <c:ext uri="{02D57815-91ED-43cb-92C2-25804820EDAC}">
                        <c15:formulaRef>
                          <c15:sqref>'Branding &amp; creative budget'!$D$32:$E$32</c15:sqref>
                        </c15:formulaRef>
                      </c:ext>
                    </c:extLst>
                    <c:strCache>
                      <c:ptCount val="2"/>
                      <c:pt idx="0">
                        <c:v>Budget</c:v>
                      </c:pt>
                      <c:pt idx="1">
                        <c:v>Actual </c:v>
                      </c:pt>
                    </c:strCache>
                  </c:strRef>
                </c:cat>
                <c:val>
                  <c:numRef>
                    <c:extLst>
                      <c:ext uri="{02D57815-91ED-43cb-92C2-25804820EDAC}">
                        <c15:formulaRef>
                          <c15:sqref>'Branding &amp; creative budget'!#REF!</c15:sqref>
                        </c15:formulaRef>
                      </c:ext>
                    </c:extLst>
                    <c:numCache>
                      <c:formatCode>General</c:formatCode>
                      <c:ptCount val="1"/>
                      <c:pt idx="0">
                        <c:v>1</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C107-4CC3-B610-071057345AE5}"/>
                  </c:ext>
                </c:extLst>
              </c15:ser>
            </c15:filteredBarSeries>
          </c:ext>
        </c:extLst>
      </c:barChart>
      <c:catAx>
        <c:axId val="693896399"/>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General" sourceLinked="1"/>
        <c:majorTickMark val="out"/>
        <c:minorTickMark val="none"/>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1000" b="1" i="0" u="none" strike="noStrike" kern="1200" baseline="0">
                <a:solidFill>
                  <a:srgbClr val="000000"/>
                </a:solidFill>
                <a:latin typeface="Trebuchet MS" panose="020B0703020202090204" pitchFamily="34" charset="0"/>
                <a:ea typeface="+mn-ea"/>
                <a:cs typeface="+mn-cs"/>
              </a:defRPr>
            </a:pPr>
            <a:endParaRPr lang="en-US"/>
          </a:p>
        </c:txPr>
        <c:crossAx val="1259028829"/>
        <c:crosses val="autoZero"/>
        <c:auto val="1"/>
        <c:lblAlgn val="ctr"/>
        <c:lblOffset val="100"/>
        <c:noMultiLvlLbl val="1"/>
      </c:catAx>
      <c:valAx>
        <c:axId val="1259028829"/>
        <c:scaling>
          <c:orientation val="minMax"/>
        </c:scaling>
        <c:delete val="0"/>
        <c:axPos val="l"/>
        <c:majorGridlines>
          <c:spPr>
            <a:ln w="6350" cap="flat" cmpd="sng" algn="ctr">
              <a:solidFill>
                <a:srgbClr val="B7B7B7"/>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quot;$&quot;#,##0.00" sourceLinked="0"/>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Trebuchet MS" panose="020B0703020202090204" pitchFamily="34" charset="0"/>
                <a:ea typeface="+mn-ea"/>
                <a:cs typeface="+mn-cs"/>
              </a:defRPr>
            </a:pPr>
            <a:endParaRPr lang="en-US"/>
          </a:p>
        </c:txPr>
        <c:crossAx val="693896399"/>
        <c:crosses val="autoZero"/>
        <c:crossBetween val="between"/>
      </c:valAx>
      <c:spPr>
        <a:solidFill>
          <a:schemeClr val="bg1"/>
        </a:solidFill>
        <a:ln>
          <a:noFill/>
        </a:ln>
        <a:effectLst/>
      </c:spPr>
    </c:plotArea>
    <c:legend>
      <c:legendPos val="r"/>
      <c:layout>
        <c:manualLayout>
          <c:xMode val="edge"/>
          <c:yMode val="edge"/>
          <c:x val="0.74857657465503047"/>
          <c:y val="0.44698841978420012"/>
          <c:w val="0.23486962549545867"/>
          <c:h val="0.16333668889100525"/>
        </c:manualLayout>
      </c:layout>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Trebuchet MS" panose="020B0703020202090204" pitchFamily="34" charset="0"/>
              <a:ea typeface="+mn-ea"/>
              <a:cs typeface="+mn-cs"/>
            </a:defRPr>
          </a:pPr>
          <a:endParaRPr lang="en-US"/>
        </a:p>
      </c:txPr>
    </c:legend>
    <c:plotVisOnly val="1"/>
    <c:dispBlanksAs val="zero"/>
    <c:showDLblsOverMax val="1"/>
  </c:chart>
  <c:spPr>
    <a:solidFill>
      <a:schemeClr val="bg1"/>
    </a:solidFill>
    <a:ln w="6350" cap="flat" cmpd="sng" algn="ctr">
      <a:solidFill>
        <a:schemeClr val="bg2">
          <a:lumMod val="9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200" b="1" i="0" u="none" strike="noStrike" kern="1200" baseline="0">
                <a:solidFill>
                  <a:schemeClr val="tx1"/>
                </a:solidFill>
                <a:latin typeface="Trebuchet MS" panose="020B0703020202090204" pitchFamily="34" charset="0"/>
                <a:ea typeface="+mn-ea"/>
                <a:cs typeface="+mn-cs"/>
              </a:defRPr>
            </a:pPr>
            <a:r>
              <a:rPr lang="en-US" sz="1200" b="1" i="0">
                <a:solidFill>
                  <a:schemeClr val="tx1"/>
                </a:solidFill>
                <a:latin typeface="Trebuchet MS" panose="020B0703020202090204" pitchFamily="34" charset="0"/>
              </a:rPr>
              <a:t>EVENT BUDGET vs. ACTUAL COMPARISON</a:t>
            </a:r>
          </a:p>
        </c:rich>
      </c:tx>
      <c:layout>
        <c:manualLayout>
          <c:xMode val="edge"/>
          <c:yMode val="edge"/>
          <c:x val="0.31081560283687942"/>
          <c:y val="2.4922123270708814E-2"/>
        </c:manualLayout>
      </c:layout>
      <c:overlay val="0"/>
      <c:spPr>
        <a:noFill/>
        <a:ln>
          <a:noFill/>
        </a:ln>
        <a:effectLst/>
      </c:spPr>
    </c:title>
    <c:autoTitleDeleted val="0"/>
    <c:plotArea>
      <c:layout>
        <c:manualLayout>
          <c:layoutTarget val="inner"/>
          <c:xMode val="edge"/>
          <c:yMode val="edge"/>
          <c:x val="0.11401742335399564"/>
          <c:y val="0.11540826951372817"/>
          <c:w val="0.70330555090188196"/>
          <c:h val="0.8042012027769917"/>
        </c:manualLayout>
      </c:layout>
      <c:barChart>
        <c:barDir val="col"/>
        <c:grouping val="stacked"/>
        <c:varyColors val="1"/>
        <c:ser>
          <c:idx val="0"/>
          <c:order val="0"/>
          <c:tx>
            <c:v>MISCELLANEOUS</c:v>
          </c:tx>
          <c:spPr>
            <a:solidFill>
              <a:srgbClr val="007FFF"/>
            </a:solidFill>
            <a:ln>
              <a:noFill/>
            </a:ln>
            <a:effectLst/>
          </c:spPr>
          <c:invertIfNegative val="1"/>
          <c:cat>
            <c:strRef>
              <c:f>'Annual user summit budget'!$D$33:$E$33</c:f>
              <c:strCache>
                <c:ptCount val="2"/>
                <c:pt idx="0">
                  <c:v>Budget</c:v>
                </c:pt>
                <c:pt idx="1">
                  <c:v>Actual</c:v>
                </c:pt>
              </c:strCache>
            </c:strRef>
          </c:cat>
          <c:val>
            <c:numRef>
              <c:f>'Annual user summit budget'!$D$38:$E$38</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FEDC-4CCE-832F-B76066757DE4}"/>
            </c:ext>
          </c:extLst>
        </c:ser>
        <c:ser>
          <c:idx val="1"/>
          <c:order val="1"/>
          <c:tx>
            <c:v>PROMOTION</c:v>
          </c:tx>
          <c:spPr>
            <a:solidFill>
              <a:srgbClr val="3BBF8C"/>
            </a:solidFill>
            <a:ln>
              <a:noFill/>
            </a:ln>
            <a:effectLst/>
          </c:spPr>
          <c:invertIfNegative val="1"/>
          <c:cat>
            <c:strRef>
              <c:f>'Annual user summit budget'!$D$33:$E$33</c:f>
              <c:strCache>
                <c:ptCount val="2"/>
                <c:pt idx="0">
                  <c:v>Budget</c:v>
                </c:pt>
                <c:pt idx="1">
                  <c:v>Actual</c:v>
                </c:pt>
              </c:strCache>
            </c:strRef>
          </c:cat>
          <c:val>
            <c:numRef>
              <c:f>'Annual user summit budget'!$D$37:$E$37</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FEDC-4CCE-832F-B76066757DE4}"/>
            </c:ext>
          </c:extLst>
        </c:ser>
        <c:ser>
          <c:idx val="2"/>
          <c:order val="2"/>
          <c:tx>
            <c:v>PROGRAM</c:v>
          </c:tx>
          <c:spPr>
            <a:solidFill>
              <a:srgbClr val="8947FF"/>
            </a:solidFill>
            <a:ln>
              <a:noFill/>
            </a:ln>
            <a:effectLst/>
          </c:spPr>
          <c:invertIfNegative val="1"/>
          <c:cat>
            <c:strRef>
              <c:f>'Annual user summit budget'!$D$33:$E$33</c:f>
              <c:strCache>
                <c:ptCount val="2"/>
                <c:pt idx="0">
                  <c:v>Budget</c:v>
                </c:pt>
                <c:pt idx="1">
                  <c:v>Actual</c:v>
                </c:pt>
              </c:strCache>
            </c:strRef>
          </c:cat>
          <c:val>
            <c:numRef>
              <c:f>'Annual user summit budget'!$D$36:$E$36</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FEDC-4CCE-832F-B76066757DE4}"/>
            </c:ext>
          </c:extLst>
        </c:ser>
        <c:ser>
          <c:idx val="3"/>
          <c:order val="3"/>
          <c:tx>
            <c:v>REFRESHMENTS</c:v>
          </c:tx>
          <c:spPr>
            <a:solidFill>
              <a:srgbClr val="2BA441"/>
            </a:solidFill>
            <a:ln>
              <a:noFill/>
            </a:ln>
            <a:effectLst/>
          </c:spPr>
          <c:invertIfNegative val="1"/>
          <c:cat>
            <c:strRef>
              <c:f>'Annual user summit budget'!$D$33:$E$33</c:f>
              <c:strCache>
                <c:ptCount val="2"/>
                <c:pt idx="0">
                  <c:v>Budget</c:v>
                </c:pt>
                <c:pt idx="1">
                  <c:v>Actual</c:v>
                </c:pt>
              </c:strCache>
            </c:strRef>
          </c:cat>
          <c:val>
            <c:numRef>
              <c:f>'Annual user summit budget'!$D$35:$E$35</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FEDC-4CCE-832F-B76066757DE4}"/>
            </c:ext>
          </c:extLst>
        </c:ser>
        <c:ser>
          <c:idx val="4"/>
          <c:order val="4"/>
          <c:tx>
            <c:v>VENUE</c:v>
          </c:tx>
          <c:spPr>
            <a:solidFill>
              <a:srgbClr val="FF6912"/>
            </a:solidFill>
            <a:ln>
              <a:noFill/>
            </a:ln>
            <a:effectLst/>
          </c:spPr>
          <c:invertIfNegative val="1"/>
          <c:cat>
            <c:strRef>
              <c:f>'Annual user summit budget'!$D$33:$E$33</c:f>
              <c:strCache>
                <c:ptCount val="2"/>
                <c:pt idx="0">
                  <c:v>Budget</c:v>
                </c:pt>
                <c:pt idx="1">
                  <c:v>Actual</c:v>
                </c:pt>
              </c:strCache>
            </c:strRef>
          </c:cat>
          <c:val>
            <c:numRef>
              <c:f>'Annual user summit budget'!$D$34:$E$34</c:f>
              <c:numCache>
                <c:formatCode>_("$"* #,##0.00_);_("$"* \(#,##0.00\);_("$"* "-"??_);_(@_)</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FEDC-4CCE-832F-B76066757DE4}"/>
            </c:ext>
          </c:extLst>
        </c:ser>
        <c:dLbls>
          <c:showLegendKey val="0"/>
          <c:showVal val="0"/>
          <c:showCatName val="0"/>
          <c:showSerName val="0"/>
          <c:showPercent val="0"/>
          <c:showBubbleSize val="0"/>
        </c:dLbls>
        <c:gapWidth val="150"/>
        <c:overlap val="100"/>
        <c:axId val="1925044635"/>
        <c:axId val="827772130"/>
      </c:barChart>
      <c:catAx>
        <c:axId val="1925044635"/>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General" sourceLinked="1"/>
        <c:majorTickMark val="out"/>
        <c:minorTickMark val="none"/>
        <c:tickLblPos val="nextTo"/>
        <c:spPr>
          <a:noFill/>
          <a:ln w="6350" cap="flat" cmpd="sng" algn="ctr">
            <a:solidFill>
              <a:schemeClr val="tx1"/>
            </a:solidFill>
            <a:prstDash val="solid"/>
            <a:round/>
          </a:ln>
          <a:effectLst/>
        </c:spPr>
        <c:txPr>
          <a:bodyPr rot="0" spcFirstLastPara="1" vertOverflow="ellipsis" wrap="square" anchor="ctr" anchorCtr="1"/>
          <a:lstStyle/>
          <a:p>
            <a:pPr lvl="0">
              <a:defRPr sz="1000" b="1" i="0" u="none" strike="noStrike" kern="1200" baseline="0">
                <a:solidFill>
                  <a:srgbClr val="000000"/>
                </a:solidFill>
                <a:latin typeface="Trebuchet MS" panose="020B0703020202090204" pitchFamily="34" charset="0"/>
                <a:ea typeface="+mn-ea"/>
                <a:cs typeface="+mn-cs"/>
              </a:defRPr>
            </a:pPr>
            <a:endParaRPr lang="en-US"/>
          </a:p>
        </c:txPr>
        <c:crossAx val="827772130"/>
        <c:crosses val="autoZero"/>
        <c:auto val="1"/>
        <c:lblAlgn val="ctr"/>
        <c:lblOffset val="100"/>
        <c:noMultiLvlLbl val="1"/>
      </c:catAx>
      <c:valAx>
        <c:axId val="827772130"/>
        <c:scaling>
          <c:orientation val="minMax"/>
        </c:scaling>
        <c:delete val="0"/>
        <c:axPos val="l"/>
        <c:majorGridlines>
          <c:spPr>
            <a:ln w="6350" cap="flat" cmpd="sng" algn="ctr">
              <a:solidFill>
                <a:srgbClr val="B7B7B7"/>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itle>
        <c:numFmt formatCode="_(&quot;$&quot;* #,##0.00_);_(&quot;$&quot;* \(#,##0.00\);_(&quot;$&quot;* &quot;-&quot;??_);_(@_)" sourceLinked="1"/>
        <c:majorTickMark val="out"/>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Trebuchet MS" panose="020B0703020202090204" pitchFamily="34" charset="0"/>
                <a:ea typeface="+mn-ea"/>
                <a:cs typeface="+mn-cs"/>
              </a:defRPr>
            </a:pPr>
            <a:endParaRPr lang="en-US"/>
          </a:p>
        </c:txPr>
        <c:crossAx val="1925044635"/>
        <c:crosses val="autoZero"/>
        <c:crossBetween val="between"/>
      </c:valAx>
      <c:spPr>
        <a:solidFill>
          <a:schemeClr val="bg1"/>
        </a:solidFill>
        <a:ln>
          <a:noFill/>
        </a:ln>
        <a:effectLst/>
      </c:spPr>
    </c:plotArea>
    <c:legend>
      <c:legendPos val="r"/>
      <c:layout>
        <c:manualLayout>
          <c:xMode val="edge"/>
          <c:yMode val="edge"/>
          <c:x val="0.84389931311777533"/>
          <c:y val="0.42676957868267545"/>
          <c:w val="0.14191628971910425"/>
          <c:h val="0.20361963423742424"/>
        </c:manualLayout>
      </c:layout>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Trebuchet MS" panose="020B0703020202090204" pitchFamily="34" charset="0"/>
              <a:ea typeface="+mn-ea"/>
              <a:cs typeface="+mn-cs"/>
            </a:defRPr>
          </a:pPr>
          <a:endParaRPr lang="en-US"/>
        </a:p>
      </c:txPr>
    </c:legend>
    <c:plotVisOnly val="1"/>
    <c:dispBlanksAs val="zero"/>
    <c:showDLblsOverMax val="1"/>
  </c:chart>
  <c:spPr>
    <a:solidFill>
      <a:schemeClr val="bg1"/>
    </a:solidFill>
    <a:ln w="6350" cap="flat" cmpd="sng" algn="ctr">
      <a:solidFill>
        <a:schemeClr val="bg2">
          <a:lumMod val="9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sv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svg"/></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0</xdr:colOff>
      <xdr:row>48</xdr:row>
      <xdr:rowOff>0</xdr:rowOff>
    </xdr:from>
    <xdr:ext cx="304800" cy="314325"/>
    <xdr:sp macro="" textlink="">
      <xdr:nvSpPr>
        <xdr:cNvPr id="4" name="Shape 4" descr="Canvas Web Style Guide: Brand Guidelines">
          <a:extLst>
            <a:ext uri="{FF2B5EF4-FFF2-40B4-BE49-F238E27FC236}">
              <a16:creationId xmlns:a16="http://schemas.microsoft.com/office/drawing/2014/main" id="{00000000-0008-0000-0000-000004000000}"/>
            </a:ext>
          </a:extLst>
        </xdr:cNvPr>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editAs="oneCell">
    <xdr:from>
      <xdr:col>1</xdr:col>
      <xdr:colOff>0</xdr:colOff>
      <xdr:row>1</xdr:row>
      <xdr:rowOff>0</xdr:rowOff>
    </xdr:from>
    <xdr:to>
      <xdr:col>2</xdr:col>
      <xdr:colOff>574317</xdr:colOff>
      <xdr:row>1</xdr:row>
      <xdr:rowOff>457200</xdr:rowOff>
    </xdr:to>
    <xdr:pic>
      <xdr:nvPicPr>
        <xdr:cNvPr id="2" name="Graphic 36">
          <a:extLst>
            <a:ext uri="{FF2B5EF4-FFF2-40B4-BE49-F238E27FC236}">
              <a16:creationId xmlns:a16="http://schemas.microsoft.com/office/drawing/2014/main" id="{D355B633-29D0-3D4C-86D7-D1027E66704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4000" y="190500"/>
          <a:ext cx="866417" cy="4572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5</xdr:col>
      <xdr:colOff>219075</xdr:colOff>
      <xdr:row>32</xdr:row>
      <xdr:rowOff>1058</xdr:rowOff>
    </xdr:from>
    <xdr:ext cx="10241280" cy="5486400"/>
    <xdr:graphicFrame macro="">
      <xdr:nvGraphicFramePr>
        <xdr:cNvPr id="6" name="Chart 6">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999067</xdr:colOff>
      <xdr:row>4</xdr:row>
      <xdr:rowOff>84666</xdr:rowOff>
    </xdr:from>
    <xdr:ext cx="3291840" cy="640080"/>
    <xdr:sp macro="" textlink="">
      <xdr:nvSpPr>
        <xdr:cNvPr id="5" name="Shape 17">
          <a:extLst>
            <a:ext uri="{FF2B5EF4-FFF2-40B4-BE49-F238E27FC236}">
              <a16:creationId xmlns:a16="http://schemas.microsoft.com/office/drawing/2014/main" id="{FB61F5C1-877C-1D40-998A-963C0B233795}"/>
            </a:ext>
          </a:extLst>
        </xdr:cNvPr>
        <xdr:cNvSpPr txBox="1"/>
      </xdr:nvSpPr>
      <xdr:spPr>
        <a:xfrm>
          <a:off x="1253067" y="1286933"/>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Fill in your </a:t>
          </a:r>
          <a:r>
            <a:rPr lang="en-US" sz="1200" b="1">
              <a:solidFill>
                <a:schemeClr val="tx1"/>
              </a:solidFill>
              <a:latin typeface="Trebuchet MS" panose="020B0703020202090204" pitchFamily="34" charset="0"/>
              <a:ea typeface="Avenir"/>
              <a:cs typeface="Avenir"/>
              <a:sym typeface="Avenir"/>
            </a:rPr>
            <a:t>projected expenses </a:t>
          </a:r>
          <a:r>
            <a:rPr lang="en-US" sz="1200" b="0">
              <a:solidFill>
                <a:schemeClr val="tx1"/>
              </a:solidFill>
              <a:latin typeface="Trebuchet MS" panose="020B0703020202090204" pitchFamily="34" charset="0"/>
              <a:ea typeface="Avenir"/>
              <a:cs typeface="Avenir"/>
              <a:sym typeface="Avenir"/>
            </a:rPr>
            <a:t>here. </a:t>
          </a:r>
          <a:endParaRPr sz="1200">
            <a:solidFill>
              <a:schemeClr val="tx1"/>
            </a:solidFill>
            <a:latin typeface="Trebuchet MS" panose="020B0703020202090204" pitchFamily="34" charset="0"/>
          </a:endParaRPr>
        </a:p>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oneCellAnchor>
    <xdr:from>
      <xdr:col>2</xdr:col>
      <xdr:colOff>731407</xdr:colOff>
      <xdr:row>4</xdr:row>
      <xdr:rowOff>84666</xdr:rowOff>
    </xdr:from>
    <xdr:ext cx="3291840" cy="640080"/>
    <xdr:sp macro="" textlink="">
      <xdr:nvSpPr>
        <xdr:cNvPr id="7" name="Shape 19">
          <a:extLst>
            <a:ext uri="{FF2B5EF4-FFF2-40B4-BE49-F238E27FC236}">
              <a16:creationId xmlns:a16="http://schemas.microsoft.com/office/drawing/2014/main" id="{2E2CA645-1C6B-FD4D-8548-0B851F1C2D6F}"/>
            </a:ext>
          </a:extLst>
        </xdr:cNvPr>
        <xdr:cNvSpPr txBox="1"/>
      </xdr:nvSpPr>
      <xdr:spPr>
        <a:xfrm>
          <a:off x="5235674" y="1286933"/>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Fill in your </a:t>
          </a:r>
          <a:r>
            <a:rPr lang="en-US" sz="1200" b="1" i="0" u="none" strike="noStrike" cap="none">
              <a:solidFill>
                <a:schemeClr val="tx1"/>
              </a:solidFill>
              <a:latin typeface="Trebuchet MS" panose="020B0703020202090204" pitchFamily="34" charset="0"/>
              <a:ea typeface="Avenir"/>
              <a:cs typeface="Avenir"/>
              <a:sym typeface="Avenir"/>
            </a:rPr>
            <a:t>actual expenses </a:t>
          </a:r>
          <a:r>
            <a:rPr lang="en-US" sz="1200" b="0" i="0" u="none" strike="noStrike" cap="none">
              <a:solidFill>
                <a:schemeClr val="tx1"/>
              </a:solidFill>
              <a:latin typeface="Trebuchet MS" panose="020B0703020202090204" pitchFamily="34" charset="0"/>
              <a:ea typeface="Avenir"/>
              <a:cs typeface="Avenir"/>
              <a:sym typeface="Avenir"/>
            </a:rPr>
            <a:t>here.</a:t>
          </a:r>
          <a:endParaRPr sz="1200">
            <a:solidFill>
              <a:schemeClr val="tx1"/>
            </a:solidFill>
            <a:latin typeface="Trebuchet MS" panose="020B0703020202090204" pitchFamily="34" charset="0"/>
          </a:endParaRPr>
        </a:p>
        <a:p>
          <a:pPr marL="0" marR="0" lvl="0" indent="0" algn="ctr" rtl="0">
            <a:lnSpc>
              <a:spcPct val="100000"/>
            </a:lnSpc>
            <a:spcBef>
              <a:spcPts val="0"/>
            </a:spcBef>
            <a:spcAft>
              <a:spcPts val="0"/>
            </a:spcAft>
            <a:buClr>
              <a:srgbClr val="2A3D52"/>
            </a:buClr>
            <a:buSzPts val="90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twoCellAnchor>
    <xdr:from>
      <xdr:col>1</xdr:col>
      <xdr:colOff>2644986</xdr:colOff>
      <xdr:row>5</xdr:row>
      <xdr:rowOff>343730</xdr:rowOff>
    </xdr:from>
    <xdr:to>
      <xdr:col>2</xdr:col>
      <xdr:colOff>16434</xdr:colOff>
      <xdr:row>7</xdr:row>
      <xdr:rowOff>388215</xdr:rowOff>
    </xdr:to>
    <xdr:cxnSp macro="">
      <xdr:nvCxnSpPr>
        <xdr:cNvPr id="9" name="Elbow Connector 8">
          <a:extLst>
            <a:ext uri="{FF2B5EF4-FFF2-40B4-BE49-F238E27FC236}">
              <a16:creationId xmlns:a16="http://schemas.microsoft.com/office/drawing/2014/main" id="{11823BB7-6675-5641-9A0E-D19779E97CD0}"/>
            </a:ext>
          </a:extLst>
        </xdr:cNvPr>
        <xdr:cNvCxnSpPr>
          <a:stCxn id="5" idx="2"/>
        </xdr:cNvCxnSpPr>
      </xdr:nvCxnSpPr>
      <xdr:spPr>
        <a:xfrm rot="16200000" flipH="1">
          <a:off x="3145734" y="1688715"/>
          <a:ext cx="1128219" cy="1621715"/>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674616</xdr:colOff>
      <xdr:row>5</xdr:row>
      <xdr:rowOff>339397</xdr:rowOff>
    </xdr:from>
    <xdr:to>
      <xdr:col>3</xdr:col>
      <xdr:colOff>674616</xdr:colOff>
      <xdr:row>7</xdr:row>
      <xdr:rowOff>11172</xdr:rowOff>
    </xdr:to>
    <xdr:cxnSp macro="">
      <xdr:nvCxnSpPr>
        <xdr:cNvPr id="10" name="Straight Arrow Connector 9">
          <a:extLst>
            <a:ext uri="{FF2B5EF4-FFF2-40B4-BE49-F238E27FC236}">
              <a16:creationId xmlns:a16="http://schemas.microsoft.com/office/drawing/2014/main" id="{EA506BC4-CFB5-744D-8B33-F5889E027E30}"/>
            </a:ext>
          </a:extLst>
        </xdr:cNvPr>
        <xdr:cNvCxnSpPr/>
      </xdr:nvCxnSpPr>
      <xdr:spPr>
        <a:xfrm>
          <a:off x="6161016" y="1931130"/>
          <a:ext cx="0" cy="75550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914400</xdr:colOff>
      <xdr:row>40</xdr:row>
      <xdr:rowOff>35723</xdr:rowOff>
    </xdr:from>
    <xdr:ext cx="3291840" cy="640080"/>
    <xdr:sp macro="" textlink="">
      <xdr:nvSpPr>
        <xdr:cNvPr id="11" name="Shape 17">
          <a:extLst>
            <a:ext uri="{FF2B5EF4-FFF2-40B4-BE49-F238E27FC236}">
              <a16:creationId xmlns:a16="http://schemas.microsoft.com/office/drawing/2014/main" id="{DA2C7C2A-F807-EC4C-927B-5DB86967AF5B}"/>
            </a:ext>
          </a:extLst>
        </xdr:cNvPr>
        <xdr:cNvSpPr txBox="1"/>
      </xdr:nvSpPr>
      <xdr:spPr>
        <a:xfrm>
          <a:off x="1168400" y="14018423"/>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Your </a:t>
          </a:r>
          <a:r>
            <a:rPr lang="en-US" sz="1200" b="1" i="0" u="none" strike="noStrike" cap="none">
              <a:solidFill>
                <a:schemeClr val="tx1"/>
              </a:solidFill>
              <a:latin typeface="Trebuchet MS" panose="020B0703020202090204" pitchFamily="34" charset="0"/>
              <a:ea typeface="+mn-ea"/>
              <a:cs typeface="+mn-cs"/>
              <a:sym typeface="Calibri"/>
            </a:rPr>
            <a:t>year-to-date totals </a:t>
          </a:r>
          <a:r>
            <a:rPr lang="en-US" sz="1200" b="0" i="0" u="none" strike="noStrike" cap="none">
              <a:solidFill>
                <a:schemeClr val="tx1"/>
              </a:solidFill>
              <a:latin typeface="Trebuchet MS" panose="020B0703020202090204" pitchFamily="34" charset="0"/>
              <a:ea typeface="+mn-ea"/>
              <a:cs typeface="+mn-cs"/>
              <a:sym typeface="Calibri"/>
            </a:rPr>
            <a:t>will </a:t>
          </a:r>
        </a:p>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automatically populate here.</a:t>
          </a:r>
          <a:endParaRPr lang="en-US" sz="1200">
            <a:solidFill>
              <a:schemeClr val="tx1"/>
            </a:solidFill>
            <a:latin typeface="Trebuchet MS" panose="020B0703020202090204" pitchFamily="34" charset="0"/>
          </a:endParaRPr>
        </a:p>
      </xdr:txBody>
    </xdr:sp>
    <xdr:clientData fLocksWithSheet="0"/>
  </xdr:oneCellAnchor>
  <xdr:twoCellAnchor>
    <xdr:from>
      <xdr:col>1</xdr:col>
      <xdr:colOff>4202666</xdr:colOff>
      <xdr:row>39</xdr:row>
      <xdr:rowOff>0</xdr:rowOff>
    </xdr:from>
    <xdr:to>
      <xdr:col>2</xdr:col>
      <xdr:colOff>491068</xdr:colOff>
      <xdr:row>41</xdr:row>
      <xdr:rowOff>174335</xdr:rowOff>
    </xdr:to>
    <xdr:cxnSp macro="">
      <xdr:nvCxnSpPr>
        <xdr:cNvPr id="12" name="Elbow Connector 11">
          <a:extLst>
            <a:ext uri="{FF2B5EF4-FFF2-40B4-BE49-F238E27FC236}">
              <a16:creationId xmlns:a16="http://schemas.microsoft.com/office/drawing/2014/main" id="{5476EF2C-4E02-8540-A168-09AF037E728B}"/>
            </a:ext>
          </a:extLst>
        </xdr:cNvPr>
        <xdr:cNvCxnSpPr/>
      </xdr:nvCxnSpPr>
      <xdr:spPr>
        <a:xfrm rot="5400000" flipH="1" flipV="1">
          <a:off x="4450449" y="13798417"/>
          <a:ext cx="555335" cy="542902"/>
        </a:xfrm>
        <a:prstGeom prst="bentConnector3">
          <a:avLst>
            <a:gd name="adj1" fmla="val 443"/>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xdr:row>
      <xdr:rowOff>0</xdr:rowOff>
    </xdr:from>
    <xdr:to>
      <xdr:col>1</xdr:col>
      <xdr:colOff>865895</xdr:colOff>
      <xdr:row>1</xdr:row>
      <xdr:rowOff>457200</xdr:rowOff>
    </xdr:to>
    <xdr:pic>
      <xdr:nvPicPr>
        <xdr:cNvPr id="2" name="Graphic 36">
          <a:extLst>
            <a:ext uri="{FF2B5EF4-FFF2-40B4-BE49-F238E27FC236}">
              <a16:creationId xmlns:a16="http://schemas.microsoft.com/office/drawing/2014/main" id="{FD23DC57-9224-C748-B126-27A0E148E42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4000" y="195385"/>
          <a:ext cx="865895" cy="457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6</xdr:col>
      <xdr:colOff>247650</xdr:colOff>
      <xdr:row>23</xdr:row>
      <xdr:rowOff>1059</xdr:rowOff>
    </xdr:from>
    <xdr:ext cx="8439150" cy="5078941"/>
    <xdr:graphicFrame macro="">
      <xdr:nvGraphicFramePr>
        <xdr:cNvPr id="61" name="Chart 3">
          <a:extLst>
            <a:ext uri="{FF2B5EF4-FFF2-40B4-BE49-F238E27FC236}">
              <a16:creationId xmlns:a16="http://schemas.microsoft.com/office/drawing/2014/main" id="{496C2AF5-3190-4650-985E-DFC9D4F8F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404927</xdr:colOff>
      <xdr:row>4</xdr:row>
      <xdr:rowOff>92029</xdr:rowOff>
    </xdr:from>
    <xdr:ext cx="3291840" cy="640080"/>
    <xdr:sp macro="" textlink="">
      <xdr:nvSpPr>
        <xdr:cNvPr id="17" name="Shape 17">
          <a:extLst>
            <a:ext uri="{FF2B5EF4-FFF2-40B4-BE49-F238E27FC236}">
              <a16:creationId xmlns:a16="http://schemas.microsoft.com/office/drawing/2014/main" id="{F8252EF1-20EF-9944-9178-47BBC354BEE4}"/>
            </a:ext>
          </a:extLst>
        </xdr:cNvPr>
        <xdr:cNvSpPr txBox="1"/>
      </xdr:nvSpPr>
      <xdr:spPr>
        <a:xfrm>
          <a:off x="662608" y="1454058"/>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Fill in your </a:t>
          </a:r>
          <a:r>
            <a:rPr lang="en-US" sz="1200" b="1">
              <a:solidFill>
                <a:schemeClr val="tx1"/>
              </a:solidFill>
              <a:latin typeface="Trebuchet MS" panose="020B0703020202090204" pitchFamily="34" charset="0"/>
              <a:ea typeface="Avenir"/>
              <a:cs typeface="Avenir"/>
              <a:sym typeface="Avenir"/>
            </a:rPr>
            <a:t>projected expenses </a:t>
          </a:r>
          <a:r>
            <a:rPr lang="en-US" sz="1200" b="0">
              <a:solidFill>
                <a:schemeClr val="tx1"/>
              </a:solidFill>
              <a:latin typeface="Trebuchet MS" panose="020B0703020202090204" pitchFamily="34" charset="0"/>
              <a:ea typeface="Avenir"/>
              <a:cs typeface="Avenir"/>
              <a:sym typeface="Avenir"/>
            </a:rPr>
            <a:t>here. </a:t>
          </a:r>
          <a:endParaRPr sz="1200">
            <a:solidFill>
              <a:schemeClr val="tx1"/>
            </a:solidFill>
            <a:latin typeface="Trebuchet MS" panose="020B0703020202090204" pitchFamily="34" charset="0"/>
          </a:endParaRPr>
        </a:p>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twoCellAnchor>
    <xdr:from>
      <xdr:col>1</xdr:col>
      <xdr:colOff>2050846</xdr:colOff>
      <xdr:row>5</xdr:row>
      <xdr:rowOff>358271</xdr:rowOff>
    </xdr:from>
    <xdr:to>
      <xdr:col>2</xdr:col>
      <xdr:colOff>1394475</xdr:colOff>
      <xdr:row>7</xdr:row>
      <xdr:rowOff>409014</xdr:rowOff>
    </xdr:to>
    <xdr:cxnSp macro="">
      <xdr:nvCxnSpPr>
        <xdr:cNvPr id="21" name="Elbow Connector 20">
          <a:extLst>
            <a:ext uri="{FF2B5EF4-FFF2-40B4-BE49-F238E27FC236}">
              <a16:creationId xmlns:a16="http://schemas.microsoft.com/office/drawing/2014/main" id="{BDB21233-E7FB-1447-845A-5248DB7E3239}"/>
            </a:ext>
          </a:extLst>
        </xdr:cNvPr>
        <xdr:cNvCxnSpPr>
          <a:stCxn id="17" idx="2"/>
        </xdr:cNvCxnSpPr>
      </xdr:nvCxnSpPr>
      <xdr:spPr>
        <a:xfrm rot="16200000" flipH="1">
          <a:off x="2553158" y="1862191"/>
          <a:ext cx="1136685" cy="1625948"/>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545774</xdr:colOff>
      <xdr:row>5</xdr:row>
      <xdr:rowOff>320072</xdr:rowOff>
    </xdr:from>
    <xdr:to>
      <xdr:col>4</xdr:col>
      <xdr:colOff>545774</xdr:colOff>
      <xdr:row>6</xdr:row>
      <xdr:rowOff>692372</xdr:rowOff>
    </xdr:to>
    <xdr:cxnSp macro="">
      <xdr:nvCxnSpPr>
        <xdr:cNvPr id="22" name="Straight Arrow Connector 21">
          <a:extLst>
            <a:ext uri="{FF2B5EF4-FFF2-40B4-BE49-F238E27FC236}">
              <a16:creationId xmlns:a16="http://schemas.microsoft.com/office/drawing/2014/main" id="{2575C3D7-48D3-CE4A-A4E3-DA8506A47849}"/>
            </a:ext>
          </a:extLst>
        </xdr:cNvPr>
        <xdr:cNvCxnSpPr/>
      </xdr:nvCxnSpPr>
      <xdr:spPr>
        <a:xfrm>
          <a:off x="5591907" y="1911805"/>
          <a:ext cx="0" cy="76176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460145</xdr:colOff>
      <xdr:row>29</xdr:row>
      <xdr:rowOff>49587</xdr:rowOff>
    </xdr:from>
    <xdr:ext cx="3291840" cy="640080"/>
    <xdr:sp macro="" textlink="">
      <xdr:nvSpPr>
        <xdr:cNvPr id="23" name="Shape 17">
          <a:extLst>
            <a:ext uri="{FF2B5EF4-FFF2-40B4-BE49-F238E27FC236}">
              <a16:creationId xmlns:a16="http://schemas.microsoft.com/office/drawing/2014/main" id="{BEF2EE01-9F7A-5C4B-8EFE-4C1AF233E3E3}"/>
            </a:ext>
          </a:extLst>
        </xdr:cNvPr>
        <xdr:cNvSpPr txBox="1"/>
      </xdr:nvSpPr>
      <xdr:spPr>
        <a:xfrm>
          <a:off x="717826" y="11479587"/>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Your </a:t>
          </a:r>
          <a:r>
            <a:rPr lang="en-US" sz="1200" b="1" i="0" u="none" strike="noStrike" cap="none">
              <a:solidFill>
                <a:schemeClr val="tx1"/>
              </a:solidFill>
              <a:latin typeface="Trebuchet MS" panose="020B0703020202090204" pitchFamily="34" charset="0"/>
              <a:ea typeface="+mn-ea"/>
              <a:cs typeface="+mn-cs"/>
              <a:sym typeface="Calibri"/>
            </a:rPr>
            <a:t>year-to-date totals </a:t>
          </a:r>
          <a:r>
            <a:rPr lang="en-US" sz="1200" b="0" i="0" u="none" strike="noStrike" cap="none">
              <a:solidFill>
                <a:schemeClr val="tx1"/>
              </a:solidFill>
              <a:latin typeface="Trebuchet MS" panose="020B0703020202090204" pitchFamily="34" charset="0"/>
              <a:ea typeface="+mn-ea"/>
              <a:cs typeface="+mn-cs"/>
              <a:sym typeface="Calibri"/>
            </a:rPr>
            <a:t>will </a:t>
          </a:r>
        </a:p>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automatically populate here.</a:t>
          </a:r>
          <a:endParaRPr lang="en-US" sz="1200">
            <a:solidFill>
              <a:schemeClr val="tx1"/>
            </a:solidFill>
            <a:latin typeface="Trebuchet MS" panose="020B0703020202090204" pitchFamily="34" charset="0"/>
          </a:endParaRPr>
        </a:p>
      </xdr:txBody>
    </xdr:sp>
    <xdr:clientData fLocksWithSheet="0"/>
  </xdr:oneCellAnchor>
  <xdr:twoCellAnchor>
    <xdr:from>
      <xdr:col>2</xdr:col>
      <xdr:colOff>1466092</xdr:colOff>
      <xdr:row>28</xdr:row>
      <xdr:rowOff>0</xdr:rowOff>
    </xdr:from>
    <xdr:to>
      <xdr:col>3</xdr:col>
      <xdr:colOff>482137</xdr:colOff>
      <xdr:row>31</xdr:row>
      <xdr:rowOff>18005</xdr:rowOff>
    </xdr:to>
    <xdr:cxnSp macro="">
      <xdr:nvCxnSpPr>
        <xdr:cNvPr id="25" name="Elbow Connector 24">
          <a:extLst>
            <a:ext uri="{FF2B5EF4-FFF2-40B4-BE49-F238E27FC236}">
              <a16:creationId xmlns:a16="http://schemas.microsoft.com/office/drawing/2014/main" id="{134A885B-C4C6-8D42-86D0-67FFE43CA619}"/>
            </a:ext>
          </a:extLst>
        </xdr:cNvPr>
        <xdr:cNvCxnSpPr/>
      </xdr:nvCxnSpPr>
      <xdr:spPr>
        <a:xfrm rot="5400000" flipH="1" flipV="1">
          <a:off x="3992865" y="11259169"/>
          <a:ext cx="570179" cy="543726"/>
        </a:xfrm>
        <a:prstGeom prst="bentConnector3">
          <a:avLst>
            <a:gd name="adj1" fmla="val 443"/>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xdr:row>
      <xdr:rowOff>0</xdr:rowOff>
    </xdr:from>
    <xdr:to>
      <xdr:col>1</xdr:col>
      <xdr:colOff>865895</xdr:colOff>
      <xdr:row>1</xdr:row>
      <xdr:rowOff>457200</xdr:rowOff>
    </xdr:to>
    <xdr:pic>
      <xdr:nvPicPr>
        <xdr:cNvPr id="63" name="Graphic 36">
          <a:extLst>
            <a:ext uri="{FF2B5EF4-FFF2-40B4-BE49-F238E27FC236}">
              <a16:creationId xmlns:a16="http://schemas.microsoft.com/office/drawing/2014/main" id="{3E4B60E2-1ED6-C040-9EC2-A186FA00C32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63896" y="197922"/>
          <a:ext cx="865895" cy="457200"/>
        </a:xfrm>
        <a:prstGeom prst="rect">
          <a:avLst/>
        </a:prstGeom>
      </xdr:spPr>
    </xdr:pic>
    <xdr:clientData/>
  </xdr:twoCellAnchor>
  <xdr:oneCellAnchor>
    <xdr:from>
      <xdr:col>3</xdr:col>
      <xdr:colOff>581767</xdr:colOff>
      <xdr:row>4</xdr:row>
      <xdr:rowOff>92029</xdr:rowOff>
    </xdr:from>
    <xdr:ext cx="3291840" cy="640080"/>
    <xdr:sp macro="" textlink="">
      <xdr:nvSpPr>
        <xdr:cNvPr id="64" name="Shape 19">
          <a:extLst>
            <a:ext uri="{FF2B5EF4-FFF2-40B4-BE49-F238E27FC236}">
              <a16:creationId xmlns:a16="http://schemas.microsoft.com/office/drawing/2014/main" id="{BFE98C80-ABFB-0643-A460-2BC10D4CA5A0}"/>
            </a:ext>
          </a:extLst>
        </xdr:cNvPr>
        <xdr:cNvSpPr txBox="1"/>
      </xdr:nvSpPr>
      <xdr:spPr>
        <a:xfrm>
          <a:off x="4649448" y="1454058"/>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Fill in your </a:t>
          </a:r>
          <a:r>
            <a:rPr lang="en-US" sz="1200" b="1" i="0" u="none" strike="noStrike" cap="none">
              <a:solidFill>
                <a:schemeClr val="tx1"/>
              </a:solidFill>
              <a:latin typeface="Trebuchet MS" panose="020B0703020202090204" pitchFamily="34" charset="0"/>
              <a:ea typeface="Avenir"/>
              <a:cs typeface="Avenir"/>
              <a:sym typeface="Avenir"/>
            </a:rPr>
            <a:t>actual expenses </a:t>
          </a:r>
          <a:r>
            <a:rPr lang="en-US" sz="1200" b="0" i="0" u="none" strike="noStrike" cap="none">
              <a:solidFill>
                <a:schemeClr val="tx1"/>
              </a:solidFill>
              <a:latin typeface="Trebuchet MS" panose="020B0703020202090204" pitchFamily="34" charset="0"/>
              <a:ea typeface="Avenir"/>
              <a:cs typeface="Avenir"/>
              <a:sym typeface="Avenir"/>
            </a:rPr>
            <a:t>here.</a:t>
          </a:r>
          <a:endParaRPr sz="1200">
            <a:solidFill>
              <a:schemeClr val="tx1"/>
            </a:solidFill>
            <a:latin typeface="Trebuchet MS" panose="020B0703020202090204" pitchFamily="34" charset="0"/>
          </a:endParaRPr>
        </a:p>
        <a:p>
          <a:pPr marL="0" marR="0" lvl="0" indent="0" algn="ctr" rtl="0">
            <a:lnSpc>
              <a:spcPct val="100000"/>
            </a:lnSpc>
            <a:spcBef>
              <a:spcPts val="0"/>
            </a:spcBef>
            <a:spcAft>
              <a:spcPts val="0"/>
            </a:spcAft>
            <a:buClr>
              <a:srgbClr val="2A3D52"/>
            </a:buClr>
            <a:buSzPts val="90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6</xdr:col>
      <xdr:colOff>234950</xdr:colOff>
      <xdr:row>31</xdr:row>
      <xdr:rowOff>31750</xdr:rowOff>
    </xdr:from>
    <xdr:ext cx="8439150" cy="5082116"/>
    <xdr:graphicFrame macro="">
      <xdr:nvGraphicFramePr>
        <xdr:cNvPr id="2" name="Chart 7" title="Chart">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1502833</xdr:colOff>
      <xdr:row>4</xdr:row>
      <xdr:rowOff>88902</xdr:rowOff>
    </xdr:from>
    <xdr:ext cx="3291840" cy="640080"/>
    <xdr:sp macro="" textlink="">
      <xdr:nvSpPr>
        <xdr:cNvPr id="3" name="Shape 17">
          <a:extLst>
            <a:ext uri="{FF2B5EF4-FFF2-40B4-BE49-F238E27FC236}">
              <a16:creationId xmlns:a16="http://schemas.microsoft.com/office/drawing/2014/main" id="{844C2C74-35C4-134E-8A5F-02FCC653C2C5}"/>
            </a:ext>
          </a:extLst>
        </xdr:cNvPr>
        <xdr:cNvSpPr txBox="1"/>
      </xdr:nvSpPr>
      <xdr:spPr>
        <a:xfrm>
          <a:off x="1773766" y="1494369"/>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Fill in your </a:t>
          </a:r>
          <a:r>
            <a:rPr lang="en-US" sz="1200" b="1">
              <a:solidFill>
                <a:schemeClr val="tx1"/>
              </a:solidFill>
              <a:latin typeface="Trebuchet MS" panose="020B0703020202090204" pitchFamily="34" charset="0"/>
              <a:ea typeface="Avenir"/>
              <a:cs typeface="Avenir"/>
              <a:sym typeface="Avenir"/>
            </a:rPr>
            <a:t>projected expenses </a:t>
          </a:r>
          <a:r>
            <a:rPr lang="en-US" sz="1200" b="0">
              <a:solidFill>
                <a:schemeClr val="tx1"/>
              </a:solidFill>
              <a:latin typeface="Trebuchet MS" panose="020B0703020202090204" pitchFamily="34" charset="0"/>
              <a:ea typeface="Avenir"/>
              <a:cs typeface="Avenir"/>
              <a:sym typeface="Avenir"/>
            </a:rPr>
            <a:t>here. </a:t>
          </a:r>
          <a:endParaRPr sz="1200">
            <a:solidFill>
              <a:schemeClr val="tx1"/>
            </a:solidFill>
            <a:latin typeface="Trebuchet MS" panose="020B0703020202090204" pitchFamily="34" charset="0"/>
          </a:endParaRPr>
        </a:p>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oneCellAnchor>
    <xdr:from>
      <xdr:col>3</xdr:col>
      <xdr:colOff>765979</xdr:colOff>
      <xdr:row>4</xdr:row>
      <xdr:rowOff>88902</xdr:rowOff>
    </xdr:from>
    <xdr:ext cx="3291840" cy="640080"/>
    <xdr:sp macro="" textlink="">
      <xdr:nvSpPr>
        <xdr:cNvPr id="4" name="Shape 19">
          <a:extLst>
            <a:ext uri="{FF2B5EF4-FFF2-40B4-BE49-F238E27FC236}">
              <a16:creationId xmlns:a16="http://schemas.microsoft.com/office/drawing/2014/main" id="{C9DE2D0D-1363-9046-BA11-898A829741A7}"/>
            </a:ext>
          </a:extLst>
        </xdr:cNvPr>
        <xdr:cNvSpPr txBox="1"/>
      </xdr:nvSpPr>
      <xdr:spPr>
        <a:xfrm>
          <a:off x="5778246" y="1494369"/>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Fill in your </a:t>
          </a:r>
          <a:r>
            <a:rPr lang="en-US" sz="1200" b="1" i="0" u="none" strike="noStrike" cap="none">
              <a:solidFill>
                <a:schemeClr val="tx1"/>
              </a:solidFill>
              <a:latin typeface="Trebuchet MS" panose="020B0703020202090204" pitchFamily="34" charset="0"/>
              <a:ea typeface="Avenir"/>
              <a:cs typeface="Avenir"/>
              <a:sym typeface="Avenir"/>
            </a:rPr>
            <a:t>actual expenses </a:t>
          </a:r>
          <a:r>
            <a:rPr lang="en-US" sz="1200" b="0" i="0" u="none" strike="noStrike" cap="none">
              <a:solidFill>
                <a:schemeClr val="tx1"/>
              </a:solidFill>
              <a:latin typeface="Trebuchet MS" panose="020B0703020202090204" pitchFamily="34" charset="0"/>
              <a:ea typeface="Avenir"/>
              <a:cs typeface="Avenir"/>
              <a:sym typeface="Avenir"/>
            </a:rPr>
            <a:t>here.</a:t>
          </a:r>
          <a:endParaRPr sz="1200">
            <a:solidFill>
              <a:schemeClr val="tx1"/>
            </a:solidFill>
            <a:latin typeface="Trebuchet MS" panose="020B0703020202090204" pitchFamily="34" charset="0"/>
          </a:endParaRPr>
        </a:p>
        <a:p>
          <a:pPr marL="0" marR="0" lvl="0" indent="0" algn="ctr" rtl="0">
            <a:lnSpc>
              <a:spcPct val="100000"/>
            </a:lnSpc>
            <a:spcBef>
              <a:spcPts val="0"/>
            </a:spcBef>
            <a:spcAft>
              <a:spcPts val="0"/>
            </a:spcAft>
            <a:buClr>
              <a:srgbClr val="2A3D52"/>
            </a:buClr>
            <a:buSzPts val="90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twoCellAnchor>
    <xdr:from>
      <xdr:col>2</xdr:col>
      <xdr:colOff>862752</xdr:colOff>
      <xdr:row>5</xdr:row>
      <xdr:rowOff>311400</xdr:rowOff>
    </xdr:from>
    <xdr:to>
      <xdr:col>3</xdr:col>
      <xdr:colOff>44104</xdr:colOff>
      <xdr:row>7</xdr:row>
      <xdr:rowOff>367787</xdr:rowOff>
    </xdr:to>
    <xdr:cxnSp macro="">
      <xdr:nvCxnSpPr>
        <xdr:cNvPr id="9" name="Elbow Connector 16">
          <a:extLst>
            <a:ext uri="{FF2B5EF4-FFF2-40B4-BE49-F238E27FC236}">
              <a16:creationId xmlns:a16="http://schemas.microsoft.com/office/drawing/2014/main" id="{3DBE1E02-2B98-CE4F-BA2B-A5640C823346}"/>
            </a:ext>
          </a:extLst>
        </xdr:cNvPr>
        <xdr:cNvCxnSpPr/>
      </xdr:nvCxnSpPr>
      <xdr:spPr>
        <a:xfrm rot="16200000" flipH="1">
          <a:off x="3667967" y="1858051"/>
          <a:ext cx="1140121" cy="1636686"/>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729986</xdr:colOff>
      <xdr:row>5</xdr:row>
      <xdr:rowOff>336700</xdr:rowOff>
    </xdr:from>
    <xdr:to>
      <xdr:col>4</xdr:col>
      <xdr:colOff>729986</xdr:colOff>
      <xdr:row>7</xdr:row>
      <xdr:rowOff>7677</xdr:rowOff>
    </xdr:to>
    <xdr:cxnSp macro="">
      <xdr:nvCxnSpPr>
        <xdr:cNvPr id="6" name="Straight Arrow Connector 17">
          <a:extLst>
            <a:ext uri="{FF2B5EF4-FFF2-40B4-BE49-F238E27FC236}">
              <a16:creationId xmlns:a16="http://schemas.microsoft.com/office/drawing/2014/main" id="{C4DB6E44-B31C-0F44-9339-A04456152C09}"/>
            </a:ext>
          </a:extLst>
        </xdr:cNvPr>
        <xdr:cNvCxnSpPr/>
      </xdr:nvCxnSpPr>
      <xdr:spPr>
        <a:xfrm>
          <a:off x="6690519" y="2131633"/>
          <a:ext cx="0" cy="75471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1370676</xdr:colOff>
      <xdr:row>38</xdr:row>
      <xdr:rowOff>68656</xdr:rowOff>
    </xdr:from>
    <xdr:ext cx="3291840" cy="640080"/>
    <xdr:sp macro="" textlink="">
      <xdr:nvSpPr>
        <xdr:cNvPr id="5" name="Shape 17">
          <a:extLst>
            <a:ext uri="{FF2B5EF4-FFF2-40B4-BE49-F238E27FC236}">
              <a16:creationId xmlns:a16="http://schemas.microsoft.com/office/drawing/2014/main" id="{09803D4A-EED1-5F43-B74A-FF6B44721A6A}"/>
            </a:ext>
          </a:extLst>
        </xdr:cNvPr>
        <xdr:cNvSpPr txBox="1"/>
      </xdr:nvSpPr>
      <xdr:spPr>
        <a:xfrm>
          <a:off x="1641332" y="14746525"/>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Your </a:t>
          </a:r>
          <a:r>
            <a:rPr lang="en-US" sz="1200" b="1" i="0" u="none" strike="noStrike" cap="none">
              <a:solidFill>
                <a:schemeClr val="tx1"/>
              </a:solidFill>
              <a:latin typeface="Trebuchet MS" panose="020B0703020202090204" pitchFamily="34" charset="0"/>
              <a:ea typeface="+mn-ea"/>
              <a:cs typeface="+mn-cs"/>
              <a:sym typeface="Calibri"/>
            </a:rPr>
            <a:t>year-to-date totals </a:t>
          </a:r>
          <a:r>
            <a:rPr lang="en-US" sz="1200" b="0" i="0" u="none" strike="noStrike" cap="none">
              <a:solidFill>
                <a:schemeClr val="tx1"/>
              </a:solidFill>
              <a:latin typeface="Trebuchet MS" panose="020B0703020202090204" pitchFamily="34" charset="0"/>
              <a:ea typeface="+mn-ea"/>
              <a:cs typeface="+mn-cs"/>
              <a:sym typeface="Calibri"/>
            </a:rPr>
            <a:t>will </a:t>
          </a:r>
        </a:p>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automatically populate here.</a:t>
          </a:r>
          <a:endParaRPr lang="en-US" sz="1200">
            <a:solidFill>
              <a:schemeClr val="tx1"/>
            </a:solidFill>
            <a:latin typeface="Trebuchet MS" panose="020B0703020202090204" pitchFamily="34" charset="0"/>
          </a:endParaRPr>
        </a:p>
      </xdr:txBody>
    </xdr:sp>
    <xdr:clientData fLocksWithSheet="0"/>
  </xdr:oneCellAnchor>
  <xdr:twoCellAnchor>
    <xdr:from>
      <xdr:col>2</xdr:col>
      <xdr:colOff>2385067</xdr:colOff>
      <xdr:row>36</xdr:row>
      <xdr:rowOff>351433</xdr:rowOff>
    </xdr:from>
    <xdr:to>
      <xdr:col>3</xdr:col>
      <xdr:colOff>478974</xdr:colOff>
      <xdr:row>40</xdr:row>
      <xdr:rowOff>43783</xdr:rowOff>
    </xdr:to>
    <xdr:cxnSp macro="">
      <xdr:nvCxnSpPr>
        <xdr:cNvPr id="8" name="Elbow Connector 20">
          <a:extLst>
            <a:ext uri="{FF2B5EF4-FFF2-40B4-BE49-F238E27FC236}">
              <a16:creationId xmlns:a16="http://schemas.microsoft.com/office/drawing/2014/main" id="{42758C59-CF43-2E4C-BABE-EB40A85831C7}"/>
            </a:ext>
          </a:extLst>
        </xdr:cNvPr>
        <xdr:cNvCxnSpPr/>
      </xdr:nvCxnSpPr>
      <xdr:spPr>
        <a:xfrm rot="5400000" flipH="1" flipV="1">
          <a:off x="4916993" y="14516884"/>
          <a:ext cx="608416" cy="550628"/>
        </a:xfrm>
        <a:prstGeom prst="bentConnector3">
          <a:avLst>
            <a:gd name="adj1" fmla="val 443"/>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xdr:row>
      <xdr:rowOff>0</xdr:rowOff>
    </xdr:from>
    <xdr:to>
      <xdr:col>1</xdr:col>
      <xdr:colOff>865895</xdr:colOff>
      <xdr:row>1</xdr:row>
      <xdr:rowOff>457200</xdr:rowOff>
    </xdr:to>
    <xdr:pic>
      <xdr:nvPicPr>
        <xdr:cNvPr id="11" name="Graphic 36">
          <a:extLst>
            <a:ext uri="{FF2B5EF4-FFF2-40B4-BE49-F238E27FC236}">
              <a16:creationId xmlns:a16="http://schemas.microsoft.com/office/drawing/2014/main" id="{5851C871-02CA-A64B-86EC-9763E20C722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0933" y="186267"/>
          <a:ext cx="865895" cy="457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6</xdr:col>
      <xdr:colOff>162982</xdr:colOff>
      <xdr:row>23</xdr:row>
      <xdr:rowOff>38098</xdr:rowOff>
    </xdr:from>
    <xdr:ext cx="7162800" cy="5284446"/>
    <xdr:graphicFrame macro="">
      <xdr:nvGraphicFramePr>
        <xdr:cNvPr id="27" name="Chart 10">
          <a:extLst>
            <a:ext uri="{FF2B5EF4-FFF2-40B4-BE49-F238E27FC236}">
              <a16:creationId xmlns:a16="http://schemas.microsoft.com/office/drawing/2014/main" id="{00000000-0008-0000-08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179917</xdr:colOff>
      <xdr:row>5</xdr:row>
      <xdr:rowOff>33866</xdr:rowOff>
    </xdr:from>
    <xdr:ext cx="7153275" cy="5723468"/>
    <xdr:graphicFrame macro="">
      <xdr:nvGraphicFramePr>
        <xdr:cNvPr id="19" name="Chart 11">
          <a:extLst>
            <a:ext uri="{FF2B5EF4-FFF2-40B4-BE49-F238E27FC236}">
              <a16:creationId xmlns:a16="http://schemas.microsoft.com/office/drawing/2014/main" id="{00000000-0008-0000-0800-00000B000000}"/>
            </a:ext>
            <a:ext uri="{147F2762-F138-4A5C-976F-8EAC2B608ADB}">
              <a16:predDERef xmlns:a16="http://schemas.microsoft.com/office/drawing/2014/main" pred="{00000000-0008-0000-08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xdr:col>
      <xdr:colOff>0</xdr:colOff>
      <xdr:row>1</xdr:row>
      <xdr:rowOff>0</xdr:rowOff>
    </xdr:from>
    <xdr:to>
      <xdr:col>1</xdr:col>
      <xdr:colOff>865895</xdr:colOff>
      <xdr:row>1</xdr:row>
      <xdr:rowOff>457200</xdr:rowOff>
    </xdr:to>
    <xdr:pic>
      <xdr:nvPicPr>
        <xdr:cNvPr id="20" name="Graphic 36">
          <a:extLst>
            <a:ext uri="{FF2B5EF4-FFF2-40B4-BE49-F238E27FC236}">
              <a16:creationId xmlns:a16="http://schemas.microsoft.com/office/drawing/2014/main" id="{C1BF7483-F3C9-3F41-9748-7058CC5B0BEE}"/>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70933" y="186267"/>
          <a:ext cx="865895"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23342</xdr:colOff>
      <xdr:row>11</xdr:row>
      <xdr:rowOff>357151</xdr:rowOff>
    </xdr:from>
    <xdr:to>
      <xdr:col>13</xdr:col>
      <xdr:colOff>23342</xdr:colOff>
      <xdr:row>14</xdr:row>
      <xdr:rowOff>0</xdr:rowOff>
    </xdr:to>
    <xdr:cxnSp macro="">
      <xdr:nvCxnSpPr>
        <xdr:cNvPr id="2" name="Straight Arrow Connector 3">
          <a:extLst>
            <a:ext uri="{FF2B5EF4-FFF2-40B4-BE49-F238E27FC236}">
              <a16:creationId xmlns:a16="http://schemas.microsoft.com/office/drawing/2014/main" id="{DE45A427-2E12-9049-8F06-961C9B03CDFE}"/>
            </a:ext>
          </a:extLst>
        </xdr:cNvPr>
        <xdr:cNvCxnSpPr/>
      </xdr:nvCxnSpPr>
      <xdr:spPr>
        <a:xfrm>
          <a:off x="7734056" y="4212508"/>
          <a:ext cx="0" cy="73142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1113694</xdr:colOff>
      <xdr:row>32</xdr:row>
      <xdr:rowOff>31750</xdr:rowOff>
    </xdr:from>
    <xdr:to>
      <xdr:col>13</xdr:col>
      <xdr:colOff>19539</xdr:colOff>
      <xdr:row>34</xdr:row>
      <xdr:rowOff>153100</xdr:rowOff>
    </xdr:to>
    <xdr:grpSp>
      <xdr:nvGrpSpPr>
        <xdr:cNvPr id="3" name="Group 2">
          <a:extLst>
            <a:ext uri="{FF2B5EF4-FFF2-40B4-BE49-F238E27FC236}">
              <a16:creationId xmlns:a16="http://schemas.microsoft.com/office/drawing/2014/main" id="{FE66D7FD-614D-A045-9C56-EEAE9023661E}"/>
            </a:ext>
          </a:extLst>
        </xdr:cNvPr>
        <xdr:cNvGrpSpPr/>
      </xdr:nvGrpSpPr>
      <xdr:grpSpPr>
        <a:xfrm>
          <a:off x="1456594" y="11156950"/>
          <a:ext cx="6087695" cy="483300"/>
          <a:chOff x="5073351" y="2929538"/>
          <a:chExt cx="5810862" cy="480447"/>
        </a:xfrm>
      </xdr:grpSpPr>
      <xdr:cxnSp macro="">
        <xdr:nvCxnSpPr>
          <xdr:cNvPr id="4" name="Straight Arrow Connector 3">
            <a:extLst>
              <a:ext uri="{FF2B5EF4-FFF2-40B4-BE49-F238E27FC236}">
                <a16:creationId xmlns:a16="http://schemas.microsoft.com/office/drawing/2014/main" id="{3C84F37D-6CC1-6DDA-420E-68F063081D54}"/>
              </a:ext>
            </a:extLst>
          </xdr:cNvPr>
          <xdr:cNvCxnSpPr/>
        </xdr:nvCxnSpPr>
        <xdr:spPr>
          <a:xfrm>
            <a:off x="5075774" y="3154978"/>
            <a:ext cx="0" cy="247263"/>
          </a:xfrm>
          <a:prstGeom prst="straightConnector1">
            <a:avLst/>
          </a:prstGeom>
          <a:ln>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Straight Arrow Connector 4">
            <a:extLst>
              <a:ext uri="{FF2B5EF4-FFF2-40B4-BE49-F238E27FC236}">
                <a16:creationId xmlns:a16="http://schemas.microsoft.com/office/drawing/2014/main" id="{CE21D80D-24D3-07D1-E009-4A82472957FE}"/>
              </a:ext>
            </a:extLst>
          </xdr:cNvPr>
          <xdr:cNvCxnSpPr/>
        </xdr:nvCxnSpPr>
        <xdr:spPr>
          <a:xfrm>
            <a:off x="10884213" y="2929538"/>
            <a:ext cx="0" cy="480447"/>
          </a:xfrm>
          <a:prstGeom prst="straightConnector1">
            <a:avLst/>
          </a:prstGeom>
          <a:ln>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A211E00F-5197-991B-07E5-66FE856A09BB}"/>
              </a:ext>
            </a:extLst>
          </xdr:cNvPr>
          <xdr:cNvCxnSpPr/>
        </xdr:nvCxnSpPr>
        <xdr:spPr>
          <a:xfrm>
            <a:off x="5073351" y="3149955"/>
            <a:ext cx="5805815" cy="0"/>
          </a:xfrm>
          <a:prstGeom prst="line">
            <a:avLst/>
          </a:prstGeom>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59588</xdr:colOff>
      <xdr:row>28</xdr:row>
      <xdr:rowOff>287356</xdr:rowOff>
    </xdr:from>
    <xdr:to>
      <xdr:col>13</xdr:col>
      <xdr:colOff>59588</xdr:colOff>
      <xdr:row>29</xdr:row>
      <xdr:rowOff>171622</xdr:rowOff>
    </xdr:to>
    <xdr:cxnSp macro="">
      <xdr:nvCxnSpPr>
        <xdr:cNvPr id="66" name="Straight Arrow Connector 6">
          <a:extLst>
            <a:ext uri="{FF2B5EF4-FFF2-40B4-BE49-F238E27FC236}">
              <a16:creationId xmlns:a16="http://schemas.microsoft.com/office/drawing/2014/main" id="{6922720B-1B9A-7649-9A7A-247D5169403D}"/>
            </a:ext>
          </a:extLst>
        </xdr:cNvPr>
        <xdr:cNvCxnSpPr/>
      </xdr:nvCxnSpPr>
      <xdr:spPr>
        <a:xfrm>
          <a:off x="8634948" y="9795194"/>
          <a:ext cx="0" cy="479221"/>
        </a:xfrm>
        <a:prstGeom prst="straightConnector1">
          <a:avLst/>
        </a:prstGeom>
        <a:ln>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58615</xdr:colOff>
      <xdr:row>28</xdr:row>
      <xdr:rowOff>288585</xdr:rowOff>
    </xdr:from>
    <xdr:to>
      <xdr:col>20</xdr:col>
      <xdr:colOff>359833</xdr:colOff>
      <xdr:row>28</xdr:row>
      <xdr:rowOff>288585</xdr:rowOff>
    </xdr:to>
    <xdr:cxnSp macro="">
      <xdr:nvCxnSpPr>
        <xdr:cNvPr id="9" name="Straight Connector 8">
          <a:extLst>
            <a:ext uri="{FF2B5EF4-FFF2-40B4-BE49-F238E27FC236}">
              <a16:creationId xmlns:a16="http://schemas.microsoft.com/office/drawing/2014/main" id="{4301C3F9-8511-FF44-A68C-328558AA2167}"/>
            </a:ext>
          </a:extLst>
        </xdr:cNvPr>
        <xdr:cNvCxnSpPr/>
      </xdr:nvCxnSpPr>
      <xdr:spPr>
        <a:xfrm>
          <a:off x="8440615" y="9881970"/>
          <a:ext cx="6260449" cy="0"/>
        </a:xfrm>
        <a:prstGeom prst="line">
          <a:avLst/>
        </a:prstGeom>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1121821</xdr:colOff>
      <xdr:row>37</xdr:row>
      <xdr:rowOff>52918</xdr:rowOff>
    </xdr:from>
    <xdr:to>
      <xdr:col>12</xdr:col>
      <xdr:colOff>1571507</xdr:colOff>
      <xdr:row>39</xdr:row>
      <xdr:rowOff>146751</xdr:rowOff>
    </xdr:to>
    <xdr:grpSp>
      <xdr:nvGrpSpPr>
        <xdr:cNvPr id="10" name="Group 9">
          <a:extLst>
            <a:ext uri="{FF2B5EF4-FFF2-40B4-BE49-F238E27FC236}">
              <a16:creationId xmlns:a16="http://schemas.microsoft.com/office/drawing/2014/main" id="{A2394DF0-2570-444E-99A1-7AF731A00D80}"/>
            </a:ext>
          </a:extLst>
        </xdr:cNvPr>
        <xdr:cNvGrpSpPr/>
      </xdr:nvGrpSpPr>
      <xdr:grpSpPr>
        <a:xfrm>
          <a:off x="1464721" y="12435418"/>
          <a:ext cx="6059911" cy="436733"/>
          <a:chOff x="5073351" y="2957013"/>
          <a:chExt cx="5816600" cy="452972"/>
        </a:xfrm>
      </xdr:grpSpPr>
      <xdr:cxnSp macro="">
        <xdr:nvCxnSpPr>
          <xdr:cNvPr id="11" name="Straight Arrow Connector 10">
            <a:extLst>
              <a:ext uri="{FF2B5EF4-FFF2-40B4-BE49-F238E27FC236}">
                <a16:creationId xmlns:a16="http://schemas.microsoft.com/office/drawing/2014/main" id="{ABDE25E5-97CD-0E53-4810-1B9657FA64FE}"/>
              </a:ext>
            </a:extLst>
          </xdr:cNvPr>
          <xdr:cNvCxnSpPr/>
        </xdr:nvCxnSpPr>
        <xdr:spPr>
          <a:xfrm>
            <a:off x="5075774" y="3154978"/>
            <a:ext cx="0" cy="247263"/>
          </a:xfrm>
          <a:prstGeom prst="straightConnector1">
            <a:avLst/>
          </a:prstGeom>
          <a:ln>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B0FFE2FB-3F79-078A-5F75-B291BB052125}"/>
              </a:ext>
            </a:extLst>
          </xdr:cNvPr>
          <xdr:cNvCxnSpPr/>
        </xdr:nvCxnSpPr>
        <xdr:spPr>
          <a:xfrm>
            <a:off x="10884212" y="2957013"/>
            <a:ext cx="0" cy="452972"/>
          </a:xfrm>
          <a:prstGeom prst="straightConnector1">
            <a:avLst/>
          </a:prstGeom>
          <a:ln>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36073E92-CDE1-D62B-6A4E-93AD2DE58E88}"/>
              </a:ext>
            </a:extLst>
          </xdr:cNvPr>
          <xdr:cNvCxnSpPr/>
        </xdr:nvCxnSpPr>
        <xdr:spPr>
          <a:xfrm>
            <a:off x="5073351" y="3149955"/>
            <a:ext cx="5816600" cy="0"/>
          </a:xfrm>
          <a:prstGeom prst="line">
            <a:avLst/>
          </a:prstGeom>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1579380</xdr:colOff>
      <xdr:row>33</xdr:row>
      <xdr:rowOff>72588</xdr:rowOff>
    </xdr:from>
    <xdr:to>
      <xdr:col>7</xdr:col>
      <xdr:colOff>1579380</xdr:colOff>
      <xdr:row>34</xdr:row>
      <xdr:rowOff>140313</xdr:rowOff>
    </xdr:to>
    <xdr:cxnSp macro="">
      <xdr:nvCxnSpPr>
        <xdr:cNvPr id="14" name="Straight Arrow Connector 13">
          <a:extLst>
            <a:ext uri="{FF2B5EF4-FFF2-40B4-BE49-F238E27FC236}">
              <a16:creationId xmlns:a16="http://schemas.microsoft.com/office/drawing/2014/main" id="{D21E63ED-F73C-A040-AC5C-0B36C58825C8}"/>
            </a:ext>
          </a:extLst>
        </xdr:cNvPr>
        <xdr:cNvCxnSpPr/>
      </xdr:nvCxnSpPr>
      <xdr:spPr>
        <a:xfrm>
          <a:off x="4803226" y="11365819"/>
          <a:ext cx="0" cy="243571"/>
        </a:xfrm>
        <a:prstGeom prst="straightConnector1">
          <a:avLst/>
        </a:prstGeom>
        <a:ln>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1573030</xdr:colOff>
      <xdr:row>38</xdr:row>
      <xdr:rowOff>66238</xdr:rowOff>
    </xdr:from>
    <xdr:to>
      <xdr:col>7</xdr:col>
      <xdr:colOff>1573030</xdr:colOff>
      <xdr:row>39</xdr:row>
      <xdr:rowOff>133963</xdr:rowOff>
    </xdr:to>
    <xdr:cxnSp macro="">
      <xdr:nvCxnSpPr>
        <xdr:cNvPr id="15" name="Straight Arrow Connector 14">
          <a:extLst>
            <a:ext uri="{FF2B5EF4-FFF2-40B4-BE49-F238E27FC236}">
              <a16:creationId xmlns:a16="http://schemas.microsoft.com/office/drawing/2014/main" id="{05508B99-0EBB-394B-B7B7-3B0170C1E635}"/>
            </a:ext>
          </a:extLst>
        </xdr:cNvPr>
        <xdr:cNvCxnSpPr/>
      </xdr:nvCxnSpPr>
      <xdr:spPr>
        <a:xfrm>
          <a:off x="4796876" y="12629469"/>
          <a:ext cx="0" cy="243571"/>
        </a:xfrm>
        <a:prstGeom prst="straightConnector1">
          <a:avLst/>
        </a:prstGeom>
        <a:ln>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15119</xdr:colOff>
      <xdr:row>18</xdr:row>
      <xdr:rowOff>111758</xdr:rowOff>
    </xdr:from>
    <xdr:to>
      <xdr:col>16</xdr:col>
      <xdr:colOff>1572381</xdr:colOff>
      <xdr:row>19</xdr:row>
      <xdr:rowOff>188582</xdr:rowOff>
    </xdr:to>
    <xdr:grpSp>
      <xdr:nvGrpSpPr>
        <xdr:cNvPr id="16" name="Group 15">
          <a:extLst>
            <a:ext uri="{FF2B5EF4-FFF2-40B4-BE49-F238E27FC236}">
              <a16:creationId xmlns:a16="http://schemas.microsoft.com/office/drawing/2014/main" id="{37A561C7-2514-A94E-BBE6-103D7F4256FA}"/>
            </a:ext>
          </a:extLst>
        </xdr:cNvPr>
        <xdr:cNvGrpSpPr/>
      </xdr:nvGrpSpPr>
      <xdr:grpSpPr>
        <a:xfrm>
          <a:off x="4387094" y="6931658"/>
          <a:ext cx="6234037" cy="457824"/>
          <a:chOff x="4918506" y="3147633"/>
          <a:chExt cx="4312311" cy="254608"/>
        </a:xfrm>
      </xdr:grpSpPr>
      <xdr:cxnSp macro="">
        <xdr:nvCxnSpPr>
          <xdr:cNvPr id="17" name="Straight Arrow Connector 16">
            <a:extLst>
              <a:ext uri="{FF2B5EF4-FFF2-40B4-BE49-F238E27FC236}">
                <a16:creationId xmlns:a16="http://schemas.microsoft.com/office/drawing/2014/main" id="{E46D86E2-B64E-3B3D-C4CF-FA901837989D}"/>
              </a:ext>
            </a:extLst>
          </xdr:cNvPr>
          <xdr:cNvCxnSpPr/>
        </xdr:nvCxnSpPr>
        <xdr:spPr>
          <a:xfrm>
            <a:off x="4920929" y="3147633"/>
            <a:ext cx="0" cy="25460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a:extLst>
              <a:ext uri="{FF2B5EF4-FFF2-40B4-BE49-F238E27FC236}">
                <a16:creationId xmlns:a16="http://schemas.microsoft.com/office/drawing/2014/main" id="{3CA8C3DE-8768-F9F9-499E-4D161C18AA3F}"/>
              </a:ext>
            </a:extLst>
          </xdr:cNvPr>
          <xdr:cNvCxnSpPr/>
        </xdr:nvCxnSpPr>
        <xdr:spPr>
          <a:xfrm>
            <a:off x="9230198" y="3150273"/>
            <a:ext cx="0" cy="24914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1F0D1B16-1591-A159-52C7-301752297D3F}"/>
              </a:ext>
            </a:extLst>
          </xdr:cNvPr>
          <xdr:cNvCxnSpPr/>
        </xdr:nvCxnSpPr>
        <xdr:spPr>
          <a:xfrm>
            <a:off x="4918506" y="3149955"/>
            <a:ext cx="431231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23342</xdr:colOff>
      <xdr:row>16</xdr:row>
      <xdr:rowOff>14229</xdr:rowOff>
    </xdr:from>
    <xdr:to>
      <xdr:col>13</xdr:col>
      <xdr:colOff>23342</xdr:colOff>
      <xdr:row>18</xdr:row>
      <xdr:rowOff>120953</xdr:rowOff>
    </xdr:to>
    <xdr:cxnSp macro="">
      <xdr:nvCxnSpPr>
        <xdr:cNvPr id="21" name="Straight Connector 47">
          <a:extLst>
            <a:ext uri="{FF2B5EF4-FFF2-40B4-BE49-F238E27FC236}">
              <a16:creationId xmlns:a16="http://schemas.microsoft.com/office/drawing/2014/main" id="{A32626B8-D626-1649-A94F-C178C103B77E}"/>
            </a:ext>
          </a:extLst>
        </xdr:cNvPr>
        <xdr:cNvCxnSpPr/>
      </xdr:nvCxnSpPr>
      <xdr:spPr>
        <a:xfrm>
          <a:off x="7734056" y="5698991"/>
          <a:ext cx="0" cy="83243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17834</xdr:colOff>
      <xdr:row>5</xdr:row>
      <xdr:rowOff>82598</xdr:rowOff>
    </xdr:from>
    <xdr:to>
      <xdr:col>21</xdr:col>
      <xdr:colOff>857930</xdr:colOff>
      <xdr:row>8</xdr:row>
      <xdr:rowOff>23404</xdr:rowOff>
    </xdr:to>
    <xdr:sp macro="" textlink="">
      <xdr:nvSpPr>
        <xdr:cNvPr id="7" name="Rounded Rectangle 1">
          <a:extLst>
            <a:ext uri="{FF2B5EF4-FFF2-40B4-BE49-F238E27FC236}">
              <a16:creationId xmlns:a16="http://schemas.microsoft.com/office/drawing/2014/main" id="{1EF2DD9A-6EFF-E147-BFDD-3939B73AF657}"/>
            </a:ext>
            <a:ext uri="{147F2762-F138-4A5C-976F-8EAC2B608ADB}">
              <a16:predDERef xmlns:a16="http://schemas.microsoft.com/office/drawing/2014/main" pred="{A32626B8-D626-1649-A94F-C178C103B77E}"/>
            </a:ext>
          </a:extLst>
        </xdr:cNvPr>
        <xdr:cNvSpPr/>
      </xdr:nvSpPr>
      <xdr:spPr>
        <a:xfrm>
          <a:off x="278793" y="1648351"/>
          <a:ext cx="16271466" cy="1367382"/>
        </a:xfrm>
        <a:prstGeom prst="roundRect">
          <a:avLst>
            <a:gd name="adj" fmla="val 0"/>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1600" b="1" i="0" u="none" strike="noStrike">
              <a:solidFill>
                <a:schemeClr val="bg1"/>
              </a:solidFill>
              <a:latin typeface="Trebuchet MS" panose="020B0603020202020204" pitchFamily="34" charset="0"/>
            </a:rPr>
            <a:t>High growth companies between $10M-$50M range between 10-30%</a:t>
          </a:r>
        </a:p>
        <a:p>
          <a:pPr marL="0" indent="0" algn="ctr"/>
          <a:r>
            <a:rPr lang="en-US" sz="1600" b="1" i="0" u="none" strike="noStrike">
              <a:solidFill>
                <a:schemeClr val="bg1"/>
              </a:solidFill>
              <a:latin typeface="Trebuchet MS" panose="020B0603020202020204" pitchFamily="34" charset="0"/>
            </a:rPr>
            <a:t>Leveraging outsourced model</a:t>
          </a:r>
        </a:p>
      </xdr:txBody>
    </xdr:sp>
    <xdr:clientData/>
  </xdr:twoCellAnchor>
  <xdr:twoCellAnchor>
    <xdr:from>
      <xdr:col>0</xdr:col>
      <xdr:colOff>156575</xdr:colOff>
      <xdr:row>4</xdr:row>
      <xdr:rowOff>342900</xdr:rowOff>
    </xdr:from>
    <xdr:to>
      <xdr:col>22</xdr:col>
      <xdr:colOff>69589</xdr:colOff>
      <xdr:row>46</xdr:row>
      <xdr:rowOff>114300</xdr:rowOff>
    </xdr:to>
    <xdr:sp macro="" textlink="">
      <xdr:nvSpPr>
        <xdr:cNvPr id="29" name="Rectangle 48">
          <a:extLst>
            <a:ext uri="{FF2B5EF4-FFF2-40B4-BE49-F238E27FC236}">
              <a16:creationId xmlns:a16="http://schemas.microsoft.com/office/drawing/2014/main" id="{302EE81F-9242-494E-A3B3-D248008F5BBA}"/>
            </a:ext>
          </a:extLst>
        </xdr:cNvPr>
        <xdr:cNvSpPr/>
      </xdr:nvSpPr>
      <xdr:spPr>
        <a:xfrm>
          <a:off x="156575" y="1543311"/>
          <a:ext cx="16544795" cy="12923729"/>
        </a:xfrm>
        <a:prstGeom prst="rect">
          <a:avLst/>
        </a:prstGeom>
        <a:noFill/>
        <a:ln>
          <a:solidFill>
            <a:schemeClr val="bg2">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22</xdr:col>
      <xdr:colOff>492836</xdr:colOff>
      <xdr:row>4</xdr:row>
      <xdr:rowOff>322238</xdr:rowOff>
    </xdr:from>
    <xdr:to>
      <xdr:col>25</xdr:col>
      <xdr:colOff>37910</xdr:colOff>
      <xdr:row>19</xdr:row>
      <xdr:rowOff>56866</xdr:rowOff>
    </xdr:to>
    <xdr:sp macro="" textlink="">
      <xdr:nvSpPr>
        <xdr:cNvPr id="32" name="Rectangle 48">
          <a:extLst>
            <a:ext uri="{FF2B5EF4-FFF2-40B4-BE49-F238E27FC236}">
              <a16:creationId xmlns:a16="http://schemas.microsoft.com/office/drawing/2014/main" id="{7C848E1A-CF8D-5649-B4A1-8EB04933A215}"/>
            </a:ext>
          </a:extLst>
        </xdr:cNvPr>
        <xdr:cNvSpPr/>
      </xdr:nvSpPr>
      <xdr:spPr>
        <a:xfrm>
          <a:off x="16050336" y="1531762"/>
          <a:ext cx="5834598" cy="5298437"/>
        </a:xfrm>
        <a:prstGeom prst="rect">
          <a:avLst/>
        </a:prstGeom>
        <a:noFill/>
        <a:ln>
          <a:solidFill>
            <a:schemeClr val="bg2">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editAs="oneCell">
    <xdr:from>
      <xdr:col>1</xdr:col>
      <xdr:colOff>0</xdr:colOff>
      <xdr:row>1</xdr:row>
      <xdr:rowOff>1</xdr:rowOff>
    </xdr:from>
    <xdr:to>
      <xdr:col>2</xdr:col>
      <xdr:colOff>726717</xdr:colOff>
      <xdr:row>1</xdr:row>
      <xdr:rowOff>457201</xdr:rowOff>
    </xdr:to>
    <xdr:pic>
      <xdr:nvPicPr>
        <xdr:cNvPr id="40" name="Graphic 36">
          <a:extLst>
            <a:ext uri="{FF2B5EF4-FFF2-40B4-BE49-F238E27FC236}">
              <a16:creationId xmlns:a16="http://schemas.microsoft.com/office/drawing/2014/main" id="{39CE9AFE-3286-5679-7D54-68F32994A9C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4000" y="190501"/>
          <a:ext cx="866417" cy="457200"/>
        </a:xfrm>
        <a:prstGeom prst="rect">
          <a:avLst/>
        </a:prstGeom>
      </xdr:spPr>
    </xdr:pic>
    <xdr:clientData/>
  </xdr:twoCellAnchor>
  <xdr:twoCellAnchor>
    <xdr:from>
      <xdr:col>17</xdr:col>
      <xdr:colOff>171943</xdr:colOff>
      <xdr:row>28</xdr:row>
      <xdr:rowOff>287356</xdr:rowOff>
    </xdr:from>
    <xdr:to>
      <xdr:col>17</xdr:col>
      <xdr:colOff>171943</xdr:colOff>
      <xdr:row>29</xdr:row>
      <xdr:rowOff>171622</xdr:rowOff>
    </xdr:to>
    <xdr:cxnSp macro="">
      <xdr:nvCxnSpPr>
        <xdr:cNvPr id="65" name="Straight Arrow Connector 24">
          <a:extLst>
            <a:ext uri="{FF2B5EF4-FFF2-40B4-BE49-F238E27FC236}">
              <a16:creationId xmlns:a16="http://schemas.microsoft.com/office/drawing/2014/main" id="{02367D30-EB1F-8C4C-98F9-466A6838F3F8}"/>
            </a:ext>
          </a:extLst>
        </xdr:cNvPr>
        <xdr:cNvCxnSpPr/>
      </xdr:nvCxnSpPr>
      <xdr:spPr>
        <a:xfrm>
          <a:off x="12282709" y="9795194"/>
          <a:ext cx="0" cy="479221"/>
        </a:xfrm>
        <a:prstGeom prst="straightConnector1">
          <a:avLst/>
        </a:prstGeom>
        <a:ln>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358666</xdr:colOff>
      <xdr:row>28</xdr:row>
      <xdr:rowOff>287356</xdr:rowOff>
    </xdr:from>
    <xdr:to>
      <xdr:col>20</xdr:col>
      <xdr:colOff>358666</xdr:colOff>
      <xdr:row>29</xdr:row>
      <xdr:rowOff>171622</xdr:rowOff>
    </xdr:to>
    <xdr:cxnSp macro="">
      <xdr:nvCxnSpPr>
        <xdr:cNvPr id="68" name="Straight Arrow Connector 25">
          <a:extLst>
            <a:ext uri="{FF2B5EF4-FFF2-40B4-BE49-F238E27FC236}">
              <a16:creationId xmlns:a16="http://schemas.microsoft.com/office/drawing/2014/main" id="{A54211BE-E9F0-2743-842E-580E0339E3F6}"/>
            </a:ext>
          </a:extLst>
        </xdr:cNvPr>
        <xdr:cNvCxnSpPr/>
      </xdr:nvCxnSpPr>
      <xdr:spPr>
        <a:xfrm>
          <a:off x="15135288" y="9795194"/>
          <a:ext cx="0" cy="479221"/>
        </a:xfrm>
        <a:prstGeom prst="straightConnector1">
          <a:avLst/>
        </a:prstGeom>
        <a:ln>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865895</xdr:colOff>
      <xdr:row>1</xdr:row>
      <xdr:rowOff>457200</xdr:rowOff>
    </xdr:to>
    <xdr:pic>
      <xdr:nvPicPr>
        <xdr:cNvPr id="6" name="Graphic 36">
          <a:extLst>
            <a:ext uri="{FF2B5EF4-FFF2-40B4-BE49-F238E27FC236}">
              <a16:creationId xmlns:a16="http://schemas.microsoft.com/office/drawing/2014/main" id="{98039760-E3BD-984E-9D8E-3F5599A11A9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4000" y="190500"/>
          <a:ext cx="865895"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215899</xdr:colOff>
      <xdr:row>52</xdr:row>
      <xdr:rowOff>180397</xdr:rowOff>
    </xdr:from>
    <xdr:to>
      <xdr:col>18</xdr:col>
      <xdr:colOff>16932</xdr:colOff>
      <xdr:row>63</xdr:row>
      <xdr:rowOff>110435</xdr:rowOff>
    </xdr:to>
    <xdr:sp macro="" textlink="">
      <xdr:nvSpPr>
        <xdr:cNvPr id="4" name="Rounded Rectangle 3">
          <a:extLst>
            <a:ext uri="{FF2B5EF4-FFF2-40B4-BE49-F238E27FC236}">
              <a16:creationId xmlns:a16="http://schemas.microsoft.com/office/drawing/2014/main" id="{B545035D-999B-276A-7EA9-0D5DBDC4C155}"/>
            </a:ext>
            <a:ext uri="{147F2762-F138-4A5C-976F-8EAC2B608ADB}">
              <a16:predDERef xmlns:a16="http://schemas.microsoft.com/office/drawing/2014/main" pred="{E1566938-7D98-1249-8DBE-CD6E44EB4191}"/>
            </a:ext>
          </a:extLst>
        </xdr:cNvPr>
        <xdr:cNvSpPr/>
      </xdr:nvSpPr>
      <xdr:spPr>
        <a:xfrm>
          <a:off x="215899" y="18954310"/>
          <a:ext cx="30474294" cy="2083516"/>
        </a:xfrm>
        <a:prstGeom prst="roundRect">
          <a:avLst>
            <a:gd name="adj" fmla="val 10152"/>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182880" tIns="182880" rIns="182880" bIns="182880" rtlCol="0" anchor="t">
          <a:noAutofit/>
        </a:bodyPr>
        <a:lstStyle/>
        <a:p>
          <a:pPr marL="0" indent="0" algn="l"/>
          <a:endParaRPr lang="en-US" sz="1200" b="0" i="0" u="none" strike="noStrike">
            <a:solidFill>
              <a:schemeClr val="tx1"/>
            </a:solidFill>
            <a:latin typeface="Trebuchet MS" panose="020B0703020202090204" pitchFamily="34" charset="0"/>
            <a:ea typeface="+mn-lt"/>
            <a:cs typeface="+mn-lt"/>
          </a:endParaRPr>
        </a:p>
        <a:p>
          <a:pPr marL="0" indent="0" algn="l"/>
          <a:endParaRPr lang="en-US" sz="1200" b="0" i="0" u="none" strike="noStrike">
            <a:solidFill>
              <a:schemeClr val="tx1"/>
            </a:solidFill>
            <a:latin typeface="Trebuchet MS" panose="020B0703020202090204" pitchFamily="34" charset="0"/>
            <a:ea typeface="+mn-lt"/>
            <a:cs typeface="+mn-lt"/>
          </a:endParaRPr>
        </a:p>
        <a:p>
          <a:pPr marL="0" indent="0" algn="l"/>
          <a:r>
            <a:rPr lang="en-US" sz="1200">
              <a:solidFill>
                <a:schemeClr val="tx1"/>
              </a:solidFill>
              <a:latin typeface="Trebuchet MS" panose="020B0703020202090204" pitchFamily="34" charset="0"/>
              <a:ea typeface="+mn-lt"/>
              <a:cs typeface="+mn-lt"/>
            </a:rPr>
            <a:t>On average, the value of a Demand Unit declines substantially after 30 days and that most leads will be touched and fully closed out/dispositioned within 90 days. We assume the majority of opportunities to be created by new demand units will take place in month 1. These leads remain open for two more months for the stragglers.</a:t>
          </a:r>
          <a:endParaRPr lang="en-US" sz="1200" b="0" i="0" u="none" strike="noStrike">
            <a:solidFill>
              <a:schemeClr val="tx1"/>
            </a:solidFill>
            <a:latin typeface="Trebuchet MS" panose="020B0703020202090204" pitchFamily="34" charset="0"/>
            <a:ea typeface="Calibri" panose="020F0502020204030204" pitchFamily="34" charset="0"/>
            <a:cs typeface="Calibri" panose="020F0502020204030204" pitchFamily="34" charset="0"/>
          </a:endParaRPr>
        </a:p>
        <a:p>
          <a:pPr marL="0" indent="0" algn="l"/>
          <a:r>
            <a:rPr lang="en-US" sz="1200" b="0" i="0" u="none" strike="noStrike">
              <a:solidFill>
                <a:schemeClr val="tx1"/>
              </a:solidFill>
              <a:latin typeface="Trebuchet MS" panose="020B0703020202090204" pitchFamily="34" charset="0"/>
              <a:ea typeface="Calibri" panose="020F0502020204030204" pitchFamily="34" charset="0"/>
              <a:cs typeface="Calibri" panose="020F0502020204030204" pitchFamily="34" charset="0"/>
            </a:rPr>
            <a:t>If not converted to early stage Opportunity by day 90, it will be sent back to marketing for nurturing/recycling. This is why you see the available Demand  Unit pool stabilize after 3rd month.</a:t>
          </a:r>
        </a:p>
        <a:p>
          <a:pPr marL="0" indent="0" algn="l"/>
          <a:r>
            <a:rPr lang="en-US" sz="1200" b="0" i="0" u="none" strike="noStrike">
              <a:solidFill>
                <a:schemeClr val="tx1"/>
              </a:solidFill>
              <a:latin typeface="Trebuchet MS" panose="020B0703020202090204" pitchFamily="34" charset="0"/>
              <a:ea typeface="Calibri" panose="020F0502020204030204" pitchFamily="34" charset="0"/>
              <a:cs typeface="Calibri" panose="020F0502020204030204" pitchFamily="34" charset="0"/>
            </a:rPr>
            <a:t>On average, we expect that 20% of all Demand Units will be converted to opportunities in the pipeline. This assumes more than 90% are accepted and actively worked by a BDR/SDR/Rep; that 50% of those being worked will be connected with and result in a scheduled web demo / sales appt / pricing discovery and that no more than 10% of those web demos / appts will be rejected by account reps.</a:t>
          </a:r>
        </a:p>
        <a:p>
          <a:pPr marL="0" indent="0" algn="l"/>
          <a:r>
            <a:rPr lang="en-US" sz="1200" b="0" i="0" u="none" strike="noStrike">
              <a:solidFill>
                <a:schemeClr val="tx1"/>
              </a:solidFill>
              <a:latin typeface="Trebuchet MS" panose="020B0703020202090204" pitchFamily="34" charset="0"/>
              <a:ea typeface="Calibri" panose="020F0502020204030204" pitchFamily="34" charset="0"/>
              <a:cs typeface="Calibri" panose="020F0502020204030204" pitchFamily="34" charset="0"/>
            </a:rPr>
            <a:t>On average, we expect the full Demand Unit to CWS cycle to be less than 180 days - 90 pre-opportunity, 90 post opportunity to sale.</a:t>
          </a:r>
        </a:p>
        <a:p>
          <a:pPr marL="0" indent="0" algn="l"/>
          <a:endParaRPr lang="en-US" sz="1200" b="0" i="0" u="none" strike="noStrike">
            <a:solidFill>
              <a:schemeClr val="tx1"/>
            </a:solidFill>
            <a:latin typeface="Trebuchet MS" panose="020B0703020202090204" pitchFamily="34" charset="0"/>
            <a:ea typeface="Calibri" panose="020F0502020204030204" pitchFamily="34" charset="0"/>
            <a:cs typeface="Calibri" panose="020F0502020204030204" pitchFamily="34" charset="0"/>
          </a:endParaRPr>
        </a:p>
        <a:p>
          <a:pPr marL="0" indent="0" algn="l"/>
          <a:r>
            <a:rPr lang="en-US" sz="1200" b="0" i="0" u="none" strike="noStrike">
              <a:solidFill>
                <a:schemeClr val="tx1"/>
              </a:solidFill>
              <a:latin typeface="Trebuchet MS" panose="020B0703020202090204" pitchFamily="34" charset="0"/>
              <a:ea typeface="Calibri" panose="020F0502020204030204" pitchFamily="34" charset="0"/>
              <a:cs typeface="Calibri" panose="020F0502020204030204" pitchFamily="34" charset="0"/>
            </a:rPr>
            <a:t>https://www.chilipiper.com/resources/blog/speed-to-lead-statistics</a:t>
          </a:r>
        </a:p>
      </xdr:txBody>
    </xdr:sp>
    <xdr:clientData/>
  </xdr:twoCellAnchor>
  <xdr:twoCellAnchor>
    <xdr:from>
      <xdr:col>1</xdr:col>
      <xdr:colOff>181186</xdr:colOff>
      <xdr:row>52</xdr:row>
      <xdr:rowOff>9081</xdr:rowOff>
    </xdr:from>
    <xdr:to>
      <xdr:col>1</xdr:col>
      <xdr:colOff>1801397</xdr:colOff>
      <xdr:row>54</xdr:row>
      <xdr:rowOff>86051</xdr:rowOff>
    </xdr:to>
    <xdr:sp macro="" textlink="">
      <xdr:nvSpPr>
        <xdr:cNvPr id="13" name="Rounded Rectangle 12">
          <a:extLst>
            <a:ext uri="{FF2B5EF4-FFF2-40B4-BE49-F238E27FC236}">
              <a16:creationId xmlns:a16="http://schemas.microsoft.com/office/drawing/2014/main" id="{3E923F07-D265-5C4E-0EDA-8BC5B560191A}"/>
            </a:ext>
          </a:extLst>
        </xdr:cNvPr>
        <xdr:cNvSpPr/>
      </xdr:nvSpPr>
      <xdr:spPr>
        <a:xfrm>
          <a:off x="435186" y="19150521"/>
          <a:ext cx="1620211" cy="483370"/>
        </a:xfrm>
        <a:prstGeom prst="roundRect">
          <a:avLst>
            <a:gd name="adj" fmla="val 50000"/>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bg2"/>
              </a:solidFill>
              <a:latin typeface="Trebuchet MS" panose="020B0703020202090204" pitchFamily="34" charset="0"/>
              <a:ea typeface="Calibri" panose="020F0502020204030204" pitchFamily="34" charset="0"/>
              <a:cs typeface="Calibri" panose="020F0502020204030204" pitchFamily="34" charset="0"/>
            </a:rPr>
            <a:t>Assumptions:</a:t>
          </a:r>
          <a:endParaRPr lang="en-US" sz="1100" b="1" i="0" u="none" strike="noStrike">
            <a:solidFill>
              <a:schemeClr val="bg2"/>
            </a:solidFill>
            <a:latin typeface="Trebuchet MS" panose="020B0703020202090204" pitchFamily="34" charset="0"/>
            <a:ea typeface="+mn-lt"/>
            <a:cs typeface="+mn-lt"/>
          </a:endParaRPr>
        </a:p>
      </xdr:txBody>
    </xdr:sp>
    <xdr:clientData/>
  </xdr:twoCellAnchor>
  <xdr:twoCellAnchor editAs="oneCell">
    <xdr:from>
      <xdr:col>1</xdr:col>
      <xdr:colOff>0</xdr:colOff>
      <xdr:row>1</xdr:row>
      <xdr:rowOff>0</xdr:rowOff>
    </xdr:from>
    <xdr:to>
      <xdr:col>1</xdr:col>
      <xdr:colOff>865895</xdr:colOff>
      <xdr:row>1</xdr:row>
      <xdr:rowOff>457200</xdr:rowOff>
    </xdr:to>
    <xdr:pic>
      <xdr:nvPicPr>
        <xdr:cNvPr id="3" name="Graphic 36">
          <a:extLst>
            <a:ext uri="{FF2B5EF4-FFF2-40B4-BE49-F238E27FC236}">
              <a16:creationId xmlns:a16="http://schemas.microsoft.com/office/drawing/2014/main" id="{F3CA1836-B5B5-D946-8B21-1BC797C4333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4000" y="203200"/>
          <a:ext cx="865895"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865895</xdr:colOff>
      <xdr:row>1</xdr:row>
      <xdr:rowOff>457200</xdr:rowOff>
    </xdr:to>
    <xdr:pic>
      <xdr:nvPicPr>
        <xdr:cNvPr id="2" name="Graphic 36">
          <a:extLst>
            <a:ext uri="{FF2B5EF4-FFF2-40B4-BE49-F238E27FC236}">
              <a16:creationId xmlns:a16="http://schemas.microsoft.com/office/drawing/2014/main" id="{65AC10F8-4F5C-FC4A-A424-218A6D6F249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7368" y="200526"/>
          <a:ext cx="865895"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311148</xdr:colOff>
      <xdr:row>18</xdr:row>
      <xdr:rowOff>811</xdr:rowOff>
    </xdr:from>
    <xdr:ext cx="10241280" cy="4480560"/>
    <xdr:graphicFrame macro="">
      <xdr:nvGraphicFramePr>
        <xdr:cNvPr id="6"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311148</xdr:colOff>
      <xdr:row>32</xdr:row>
      <xdr:rowOff>365125</xdr:rowOff>
    </xdr:from>
    <xdr:ext cx="10241280" cy="4480560"/>
    <xdr:graphicFrame macro="">
      <xdr:nvGraphicFramePr>
        <xdr:cNvPr id="8" name="Chart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2</xdr:col>
      <xdr:colOff>506364</xdr:colOff>
      <xdr:row>31</xdr:row>
      <xdr:rowOff>272955</xdr:rowOff>
    </xdr:from>
    <xdr:to>
      <xdr:col>2</xdr:col>
      <xdr:colOff>506364</xdr:colOff>
      <xdr:row>32</xdr:row>
      <xdr:rowOff>353284</xdr:rowOff>
    </xdr:to>
    <xdr:cxnSp macro="">
      <xdr:nvCxnSpPr>
        <xdr:cNvPr id="7" name="Straight Arrow Connector 20">
          <a:extLst>
            <a:ext uri="{FF2B5EF4-FFF2-40B4-BE49-F238E27FC236}">
              <a16:creationId xmlns:a16="http://schemas.microsoft.com/office/drawing/2014/main" id="{86883BD5-4791-607D-C3CD-7A35ED217DF8}"/>
            </a:ext>
          </a:extLst>
        </xdr:cNvPr>
        <xdr:cNvCxnSpPr/>
      </xdr:nvCxnSpPr>
      <xdr:spPr>
        <a:xfrm flipV="1">
          <a:off x="5007066" y="10722604"/>
          <a:ext cx="0" cy="36997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1930400</xdr:colOff>
      <xdr:row>32</xdr:row>
      <xdr:rowOff>365125</xdr:rowOff>
    </xdr:from>
    <xdr:ext cx="3291840" cy="640080"/>
    <xdr:sp macro="" textlink="">
      <xdr:nvSpPr>
        <xdr:cNvPr id="9" name="Shape 17">
          <a:extLst>
            <a:ext uri="{FF2B5EF4-FFF2-40B4-BE49-F238E27FC236}">
              <a16:creationId xmlns:a16="http://schemas.microsoft.com/office/drawing/2014/main" id="{6413C337-B020-EB42-A200-B0075DE0C78F}"/>
            </a:ext>
          </a:extLst>
        </xdr:cNvPr>
        <xdr:cNvSpPr txBox="1"/>
      </xdr:nvSpPr>
      <xdr:spPr>
        <a:xfrm>
          <a:off x="2184400" y="11066992"/>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Your </a:t>
          </a:r>
          <a:r>
            <a:rPr lang="en-US" sz="1200" b="1">
              <a:solidFill>
                <a:schemeClr val="tx1"/>
              </a:solidFill>
              <a:latin typeface="Trebuchet MS" panose="020B0703020202090204" pitchFamily="34" charset="0"/>
              <a:ea typeface="Avenir"/>
              <a:cs typeface="Avenir"/>
              <a:sym typeface="Avenir"/>
            </a:rPr>
            <a:t>monthly totals </a:t>
          </a:r>
          <a:r>
            <a:rPr lang="en-US" sz="1200" b="0">
              <a:solidFill>
                <a:schemeClr val="tx1"/>
              </a:solidFill>
              <a:latin typeface="Trebuchet MS" panose="020B0703020202090204" pitchFamily="34" charset="0"/>
              <a:ea typeface="Avenir"/>
              <a:cs typeface="Avenir"/>
              <a:sym typeface="Avenir"/>
            </a:rPr>
            <a:t>will </a:t>
          </a:r>
        </a:p>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automatically populate here.</a:t>
          </a:r>
          <a:endParaRPr lang="en-US" sz="1600">
            <a:solidFill>
              <a:schemeClr val="tx1"/>
            </a:solidFill>
            <a:latin typeface="Trebuchet MS" panose="020B0703020202090204" pitchFamily="34" charset="0"/>
          </a:endParaRPr>
        </a:p>
      </xdr:txBody>
    </xdr:sp>
    <xdr:clientData fLocksWithSheet="0"/>
  </xdr:oneCellAnchor>
  <xdr:twoCellAnchor>
    <xdr:from>
      <xdr:col>1</xdr:col>
      <xdr:colOff>2646045</xdr:colOff>
      <xdr:row>5</xdr:row>
      <xdr:rowOff>436879</xdr:rowOff>
    </xdr:from>
    <xdr:to>
      <xdr:col>2</xdr:col>
      <xdr:colOff>0</xdr:colOff>
      <xdr:row>8</xdr:row>
      <xdr:rowOff>379104</xdr:rowOff>
    </xdr:to>
    <xdr:cxnSp macro="">
      <xdr:nvCxnSpPr>
        <xdr:cNvPr id="22" name="Elbow Connector 21">
          <a:extLst>
            <a:ext uri="{FF2B5EF4-FFF2-40B4-BE49-F238E27FC236}">
              <a16:creationId xmlns:a16="http://schemas.microsoft.com/office/drawing/2014/main" id="{758CF4F6-7990-F249-9356-037E43853335}"/>
            </a:ext>
          </a:extLst>
        </xdr:cNvPr>
        <xdr:cNvCxnSpPr>
          <a:cxnSpLocks/>
          <a:stCxn id="4" idx="2"/>
        </xdr:cNvCxnSpPr>
      </xdr:nvCxnSpPr>
      <xdr:spPr>
        <a:xfrm rot="16200000" flipH="1">
          <a:off x="3085460" y="1838964"/>
          <a:ext cx="1237625" cy="1608455"/>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635885</xdr:colOff>
      <xdr:row>5</xdr:row>
      <xdr:rowOff>417015</xdr:rowOff>
    </xdr:from>
    <xdr:to>
      <xdr:col>3</xdr:col>
      <xdr:colOff>635888</xdr:colOff>
      <xdr:row>7</xdr:row>
      <xdr:rowOff>673854</xdr:rowOff>
    </xdr:to>
    <xdr:cxnSp macro="">
      <xdr:nvCxnSpPr>
        <xdr:cNvPr id="23" name="Elbow Connector 22">
          <a:extLst>
            <a:ext uri="{FF2B5EF4-FFF2-40B4-BE49-F238E27FC236}">
              <a16:creationId xmlns:a16="http://schemas.microsoft.com/office/drawing/2014/main" id="{56277C85-77CD-4843-9F1B-D89079B06688}"/>
            </a:ext>
          </a:extLst>
        </xdr:cNvPr>
        <xdr:cNvCxnSpPr/>
      </xdr:nvCxnSpPr>
      <xdr:spPr>
        <a:xfrm rot="5400000">
          <a:off x="5695417" y="2431383"/>
          <a:ext cx="853739" cy="3"/>
        </a:xfrm>
        <a:prstGeom prst="bentConnector3">
          <a:avLst>
            <a:gd name="adj1" fmla="val 50000"/>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1000125</xdr:colOff>
      <xdr:row>4</xdr:row>
      <xdr:rowOff>190500</xdr:rowOff>
    </xdr:from>
    <xdr:ext cx="3291840" cy="640080"/>
    <xdr:sp macro="" textlink="">
      <xdr:nvSpPr>
        <xdr:cNvPr id="4" name="Shape 17">
          <a:extLst>
            <a:ext uri="{FF2B5EF4-FFF2-40B4-BE49-F238E27FC236}">
              <a16:creationId xmlns:a16="http://schemas.microsoft.com/office/drawing/2014/main" id="{36B696B4-D870-5243-A1CC-B31099E075DA}"/>
            </a:ext>
          </a:extLst>
        </xdr:cNvPr>
        <xdr:cNvSpPr txBox="1"/>
      </xdr:nvSpPr>
      <xdr:spPr>
        <a:xfrm>
          <a:off x="1254125" y="1384300"/>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Fill in your </a:t>
          </a:r>
          <a:r>
            <a:rPr lang="en-US" sz="1200" b="1">
              <a:solidFill>
                <a:schemeClr val="tx1"/>
              </a:solidFill>
              <a:latin typeface="Trebuchet MS" panose="020B0703020202090204" pitchFamily="34" charset="0"/>
              <a:ea typeface="Avenir"/>
              <a:cs typeface="Avenir"/>
              <a:sym typeface="Avenir"/>
            </a:rPr>
            <a:t>projected expenses </a:t>
          </a:r>
          <a:r>
            <a:rPr lang="en-US" sz="1200" b="0">
              <a:solidFill>
                <a:schemeClr val="tx1"/>
              </a:solidFill>
              <a:latin typeface="Trebuchet MS" panose="020B0703020202090204" pitchFamily="34" charset="0"/>
              <a:ea typeface="Avenir"/>
              <a:cs typeface="Avenir"/>
              <a:sym typeface="Avenir"/>
            </a:rPr>
            <a:t>here. </a:t>
          </a:r>
          <a:endParaRPr sz="1200">
            <a:solidFill>
              <a:schemeClr val="tx1"/>
            </a:solidFill>
            <a:latin typeface="Trebuchet MS" panose="020B0703020202090204" pitchFamily="34" charset="0"/>
          </a:endParaRPr>
        </a:p>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oneCellAnchor>
    <xdr:from>
      <xdr:col>2</xdr:col>
      <xdr:colOff>715430</xdr:colOff>
      <xdr:row>4</xdr:row>
      <xdr:rowOff>190500</xdr:rowOff>
    </xdr:from>
    <xdr:ext cx="3291840" cy="640080"/>
    <xdr:sp macro="" textlink="">
      <xdr:nvSpPr>
        <xdr:cNvPr id="5" name="Shape 19">
          <a:extLst>
            <a:ext uri="{FF2B5EF4-FFF2-40B4-BE49-F238E27FC236}">
              <a16:creationId xmlns:a16="http://schemas.microsoft.com/office/drawing/2014/main" id="{27068076-27DB-4749-8CD8-F8CE712AF36B}"/>
            </a:ext>
          </a:extLst>
        </xdr:cNvPr>
        <xdr:cNvSpPr txBox="1"/>
      </xdr:nvSpPr>
      <xdr:spPr>
        <a:xfrm>
          <a:off x="5223930" y="1384300"/>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Fill in your </a:t>
          </a:r>
          <a:r>
            <a:rPr lang="en-US" sz="1200" b="1" i="0" u="none" strike="noStrike" cap="none">
              <a:solidFill>
                <a:schemeClr val="tx1"/>
              </a:solidFill>
              <a:latin typeface="Trebuchet MS" panose="020B0703020202090204" pitchFamily="34" charset="0"/>
              <a:ea typeface="Avenir"/>
              <a:cs typeface="Avenir"/>
              <a:sym typeface="Avenir"/>
            </a:rPr>
            <a:t>actual expenses </a:t>
          </a:r>
          <a:r>
            <a:rPr lang="en-US" sz="1200" b="0" i="0" u="none" strike="noStrike" cap="none">
              <a:solidFill>
                <a:schemeClr val="tx1"/>
              </a:solidFill>
              <a:latin typeface="Trebuchet MS" panose="020B0703020202090204" pitchFamily="34" charset="0"/>
              <a:ea typeface="Avenir"/>
              <a:cs typeface="Avenir"/>
              <a:sym typeface="Avenir"/>
            </a:rPr>
            <a:t>here.</a:t>
          </a:r>
          <a:endParaRPr sz="1200">
            <a:solidFill>
              <a:schemeClr val="tx1"/>
            </a:solidFill>
            <a:latin typeface="Trebuchet MS" panose="020B0703020202090204" pitchFamily="34" charset="0"/>
          </a:endParaRPr>
        </a:p>
        <a:p>
          <a:pPr marL="0" marR="0" lvl="0" indent="0" algn="ctr" rtl="0">
            <a:lnSpc>
              <a:spcPct val="100000"/>
            </a:lnSpc>
            <a:spcBef>
              <a:spcPts val="0"/>
            </a:spcBef>
            <a:spcAft>
              <a:spcPts val="0"/>
            </a:spcAft>
            <a:buClr>
              <a:srgbClr val="2A3D52"/>
            </a:buClr>
            <a:buSzPts val="90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(Those "$150" entries are placeholders.)</a:t>
          </a:r>
          <a:endParaRPr sz="1200">
            <a:solidFill>
              <a:schemeClr val="tx1"/>
            </a:solidFill>
            <a:latin typeface="Trebuchet MS" panose="020B0703020202090204" pitchFamily="34" charset="0"/>
          </a:endParaRPr>
        </a:p>
      </xdr:txBody>
    </xdr:sp>
    <xdr:clientData fLocksWithSheet="0"/>
  </xdr:oneCellAnchor>
  <xdr:twoCellAnchor editAs="oneCell">
    <xdr:from>
      <xdr:col>1</xdr:col>
      <xdr:colOff>0</xdr:colOff>
      <xdr:row>1</xdr:row>
      <xdr:rowOff>0</xdr:rowOff>
    </xdr:from>
    <xdr:to>
      <xdr:col>1</xdr:col>
      <xdr:colOff>865895</xdr:colOff>
      <xdr:row>1</xdr:row>
      <xdr:rowOff>457200</xdr:rowOff>
    </xdr:to>
    <xdr:pic>
      <xdr:nvPicPr>
        <xdr:cNvPr id="3" name="Graphic 36">
          <a:extLst>
            <a:ext uri="{FF2B5EF4-FFF2-40B4-BE49-F238E27FC236}">
              <a16:creationId xmlns:a16="http://schemas.microsoft.com/office/drawing/2014/main" id="{F71D8024-B963-7C44-8AB9-00056C435B34}"/>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54000" y="203200"/>
          <a:ext cx="865895"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5</xdr:col>
      <xdr:colOff>458860</xdr:colOff>
      <xdr:row>28</xdr:row>
      <xdr:rowOff>8296</xdr:rowOff>
    </xdr:from>
    <xdr:ext cx="10241280" cy="5486400"/>
    <xdr:graphicFrame macro="">
      <xdr:nvGraphicFramePr>
        <xdr:cNvPr id="3" name="Chart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982096</xdr:colOff>
      <xdr:row>4</xdr:row>
      <xdr:rowOff>192575</xdr:rowOff>
    </xdr:from>
    <xdr:ext cx="3291840" cy="640080"/>
    <xdr:sp macro="" textlink="">
      <xdr:nvSpPr>
        <xdr:cNvPr id="10" name="Shape 17">
          <a:extLst>
            <a:ext uri="{FF2B5EF4-FFF2-40B4-BE49-F238E27FC236}">
              <a16:creationId xmlns:a16="http://schemas.microsoft.com/office/drawing/2014/main" id="{00000000-0008-0000-0200-000011000000}"/>
            </a:ext>
          </a:extLst>
        </xdr:cNvPr>
        <xdr:cNvSpPr txBox="1"/>
      </xdr:nvSpPr>
      <xdr:spPr>
        <a:xfrm>
          <a:off x="1236096" y="1386375"/>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Fill in your </a:t>
          </a:r>
          <a:r>
            <a:rPr lang="en-US" sz="1200" b="1">
              <a:solidFill>
                <a:schemeClr val="tx1"/>
              </a:solidFill>
              <a:latin typeface="Trebuchet MS" panose="020B0703020202090204" pitchFamily="34" charset="0"/>
              <a:ea typeface="Avenir"/>
              <a:cs typeface="Avenir"/>
              <a:sym typeface="Avenir"/>
            </a:rPr>
            <a:t>projected expenses </a:t>
          </a:r>
          <a:r>
            <a:rPr lang="en-US" sz="1200" b="0">
              <a:solidFill>
                <a:schemeClr val="tx1"/>
              </a:solidFill>
              <a:latin typeface="Trebuchet MS" panose="020B0703020202090204" pitchFamily="34" charset="0"/>
              <a:ea typeface="Avenir"/>
              <a:cs typeface="Avenir"/>
              <a:sym typeface="Avenir"/>
            </a:rPr>
            <a:t>here. </a:t>
          </a:r>
          <a:endParaRPr sz="1200">
            <a:solidFill>
              <a:schemeClr val="tx1"/>
            </a:solidFill>
            <a:latin typeface="Trebuchet MS" panose="020B0703020202090204" pitchFamily="34" charset="0"/>
          </a:endParaRPr>
        </a:p>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oneCellAnchor>
    <xdr:from>
      <xdr:col>1</xdr:col>
      <xdr:colOff>985839</xdr:colOff>
      <xdr:row>35</xdr:row>
      <xdr:rowOff>19242</xdr:rowOff>
    </xdr:from>
    <xdr:ext cx="3291840" cy="640080"/>
    <xdr:sp macro="" textlink="">
      <xdr:nvSpPr>
        <xdr:cNvPr id="4" name="Shape 17">
          <a:extLst>
            <a:ext uri="{FF2B5EF4-FFF2-40B4-BE49-F238E27FC236}">
              <a16:creationId xmlns:a16="http://schemas.microsoft.com/office/drawing/2014/main" id="{F8BD64CC-EE71-7C4E-897C-E505CB84C33E}"/>
            </a:ext>
          </a:extLst>
        </xdr:cNvPr>
        <xdr:cNvSpPr txBox="1"/>
      </xdr:nvSpPr>
      <xdr:spPr>
        <a:xfrm>
          <a:off x="1236886" y="12364823"/>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Your </a:t>
          </a:r>
          <a:r>
            <a:rPr lang="en-US" sz="1200" b="1" i="0" u="none" strike="noStrike" cap="none">
              <a:solidFill>
                <a:schemeClr val="tx1"/>
              </a:solidFill>
              <a:latin typeface="Trebuchet MS" panose="020B0703020202090204" pitchFamily="34" charset="0"/>
              <a:ea typeface="+mn-ea"/>
              <a:cs typeface="+mn-cs"/>
              <a:sym typeface="Calibri"/>
            </a:rPr>
            <a:t>year-to-date totals </a:t>
          </a:r>
          <a:r>
            <a:rPr lang="en-US" sz="1200" b="0" i="0" u="none" strike="noStrike" cap="none">
              <a:solidFill>
                <a:schemeClr val="tx1"/>
              </a:solidFill>
              <a:latin typeface="Trebuchet MS" panose="020B0703020202090204" pitchFamily="34" charset="0"/>
              <a:ea typeface="+mn-ea"/>
              <a:cs typeface="+mn-cs"/>
              <a:sym typeface="Calibri"/>
            </a:rPr>
            <a:t>will </a:t>
          </a:r>
        </a:p>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automatically populate here.</a:t>
          </a:r>
          <a:endParaRPr lang="en-US" sz="1200">
            <a:solidFill>
              <a:schemeClr val="tx1"/>
            </a:solidFill>
            <a:latin typeface="Trebuchet MS" panose="020B0703020202090204" pitchFamily="34" charset="0"/>
          </a:endParaRPr>
        </a:p>
      </xdr:txBody>
    </xdr:sp>
    <xdr:clientData fLocksWithSheet="0"/>
  </xdr:oneCellAnchor>
  <xdr:twoCellAnchor>
    <xdr:from>
      <xdr:col>3</xdr:col>
      <xdr:colOff>698500</xdr:colOff>
      <xdr:row>5</xdr:row>
      <xdr:rowOff>444504</xdr:rowOff>
    </xdr:from>
    <xdr:to>
      <xdr:col>3</xdr:col>
      <xdr:colOff>698503</xdr:colOff>
      <xdr:row>8</xdr:row>
      <xdr:rowOff>0</xdr:rowOff>
    </xdr:to>
    <xdr:cxnSp macro="">
      <xdr:nvCxnSpPr>
        <xdr:cNvPr id="24" name="Elbow Connector 23">
          <a:extLst>
            <a:ext uri="{FF2B5EF4-FFF2-40B4-BE49-F238E27FC236}">
              <a16:creationId xmlns:a16="http://schemas.microsoft.com/office/drawing/2014/main" id="{C4B2D3C4-1FDD-61AC-2C89-82A859ECE4B4}"/>
            </a:ext>
          </a:extLst>
        </xdr:cNvPr>
        <xdr:cNvCxnSpPr/>
      </xdr:nvCxnSpPr>
      <xdr:spPr>
        <a:xfrm rot="5400000">
          <a:off x="5175254" y="2444750"/>
          <a:ext cx="850896" cy="3"/>
        </a:xfrm>
        <a:prstGeom prst="bentConnector3">
          <a:avLst>
            <a:gd name="adj1" fmla="val 50000"/>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750713</xdr:colOff>
      <xdr:row>4</xdr:row>
      <xdr:rowOff>192575</xdr:rowOff>
    </xdr:from>
    <xdr:ext cx="3291840" cy="640080"/>
    <xdr:sp macro="" textlink="">
      <xdr:nvSpPr>
        <xdr:cNvPr id="39" name="Shape 19">
          <a:extLst>
            <a:ext uri="{FF2B5EF4-FFF2-40B4-BE49-F238E27FC236}">
              <a16:creationId xmlns:a16="http://schemas.microsoft.com/office/drawing/2014/main" id="{BF1B061E-8693-A24F-9580-C0979FEF9BE3}"/>
            </a:ext>
          </a:extLst>
        </xdr:cNvPr>
        <xdr:cNvSpPr txBox="1"/>
      </xdr:nvSpPr>
      <xdr:spPr>
        <a:xfrm>
          <a:off x="5259213" y="1386375"/>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Fill in your </a:t>
          </a:r>
          <a:r>
            <a:rPr lang="en-US" sz="1200" b="1" i="0" u="none" strike="noStrike" cap="none">
              <a:solidFill>
                <a:schemeClr val="tx1"/>
              </a:solidFill>
              <a:latin typeface="Trebuchet MS" panose="020B0703020202090204" pitchFamily="34" charset="0"/>
              <a:ea typeface="Avenir"/>
              <a:cs typeface="Avenir"/>
              <a:sym typeface="Avenir"/>
            </a:rPr>
            <a:t>actual expenses </a:t>
          </a:r>
          <a:r>
            <a:rPr lang="en-US" sz="1200" b="0" i="0" u="none" strike="noStrike" cap="none">
              <a:solidFill>
                <a:schemeClr val="tx1"/>
              </a:solidFill>
              <a:latin typeface="Trebuchet MS" panose="020B0703020202090204" pitchFamily="34" charset="0"/>
              <a:ea typeface="Avenir"/>
              <a:cs typeface="Avenir"/>
              <a:sym typeface="Avenir"/>
            </a:rPr>
            <a:t>here.</a:t>
          </a:r>
          <a:endParaRPr sz="1200">
            <a:solidFill>
              <a:schemeClr val="tx1"/>
            </a:solidFill>
            <a:latin typeface="Trebuchet MS" panose="020B0703020202090204" pitchFamily="34" charset="0"/>
          </a:endParaRPr>
        </a:p>
        <a:p>
          <a:pPr marL="0" marR="0" lvl="0" indent="0" algn="ctr" rtl="0">
            <a:lnSpc>
              <a:spcPct val="100000"/>
            </a:lnSpc>
            <a:spcBef>
              <a:spcPts val="0"/>
            </a:spcBef>
            <a:spcAft>
              <a:spcPts val="0"/>
            </a:spcAft>
            <a:buClr>
              <a:srgbClr val="2A3D52"/>
            </a:buClr>
            <a:buSzPts val="90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(Those "$150" entries are placeholders.)</a:t>
          </a:r>
          <a:endParaRPr sz="1200">
            <a:solidFill>
              <a:schemeClr val="tx1"/>
            </a:solidFill>
            <a:latin typeface="Trebuchet MS" panose="020B0703020202090204" pitchFamily="34" charset="0"/>
          </a:endParaRPr>
        </a:p>
      </xdr:txBody>
    </xdr:sp>
    <xdr:clientData fLocksWithSheet="0"/>
  </xdr:oneCellAnchor>
  <xdr:twoCellAnchor>
    <xdr:from>
      <xdr:col>2</xdr:col>
      <xdr:colOff>14766</xdr:colOff>
      <xdr:row>33</xdr:row>
      <xdr:rowOff>372534</xdr:rowOff>
    </xdr:from>
    <xdr:to>
      <xdr:col>2</xdr:col>
      <xdr:colOff>624366</xdr:colOff>
      <xdr:row>36</xdr:row>
      <xdr:rowOff>153016</xdr:rowOff>
    </xdr:to>
    <xdr:cxnSp macro="">
      <xdr:nvCxnSpPr>
        <xdr:cNvPr id="6" name="Elbow Connector 5">
          <a:extLst>
            <a:ext uri="{FF2B5EF4-FFF2-40B4-BE49-F238E27FC236}">
              <a16:creationId xmlns:a16="http://schemas.microsoft.com/office/drawing/2014/main" id="{4001C632-CAD8-8A50-640A-B57B34832A53}"/>
            </a:ext>
          </a:extLst>
        </xdr:cNvPr>
        <xdr:cNvCxnSpPr/>
      </xdr:nvCxnSpPr>
      <xdr:spPr>
        <a:xfrm flipV="1">
          <a:off x="4518836" y="12142185"/>
          <a:ext cx="609600" cy="548389"/>
        </a:xfrm>
        <a:prstGeom prst="bentConnector3">
          <a:avLst>
            <a:gd name="adj1" fmla="val 99773"/>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2628016</xdr:colOff>
      <xdr:row>5</xdr:row>
      <xdr:rowOff>451655</xdr:rowOff>
    </xdr:from>
    <xdr:to>
      <xdr:col>1</xdr:col>
      <xdr:colOff>4250054</xdr:colOff>
      <xdr:row>8</xdr:row>
      <xdr:rowOff>361325</xdr:rowOff>
    </xdr:to>
    <xdr:cxnSp macro="">
      <xdr:nvCxnSpPr>
        <xdr:cNvPr id="12" name="Elbow Connector 11">
          <a:extLst>
            <a:ext uri="{FF2B5EF4-FFF2-40B4-BE49-F238E27FC236}">
              <a16:creationId xmlns:a16="http://schemas.microsoft.com/office/drawing/2014/main" id="{733A23F4-A7BA-184C-8678-9756D03EB71B}"/>
            </a:ext>
          </a:extLst>
        </xdr:cNvPr>
        <xdr:cNvCxnSpPr>
          <a:stCxn id="10" idx="2"/>
        </xdr:cNvCxnSpPr>
      </xdr:nvCxnSpPr>
      <xdr:spPr>
        <a:xfrm rot="16200000" flipH="1">
          <a:off x="3090500" y="1817971"/>
          <a:ext cx="1205070" cy="1622038"/>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xdr:row>
      <xdr:rowOff>0</xdr:rowOff>
    </xdr:from>
    <xdr:to>
      <xdr:col>1</xdr:col>
      <xdr:colOff>865895</xdr:colOff>
      <xdr:row>1</xdr:row>
      <xdr:rowOff>457200</xdr:rowOff>
    </xdr:to>
    <xdr:pic>
      <xdr:nvPicPr>
        <xdr:cNvPr id="2" name="Graphic 36">
          <a:extLst>
            <a:ext uri="{FF2B5EF4-FFF2-40B4-BE49-F238E27FC236}">
              <a16:creationId xmlns:a16="http://schemas.microsoft.com/office/drawing/2014/main" id="{0E024BA6-A45A-4C45-B0D6-E9B66533726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4000" y="190500"/>
          <a:ext cx="865895"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257175</xdr:colOff>
      <xdr:row>38</xdr:row>
      <xdr:rowOff>9655</xdr:rowOff>
    </xdr:from>
    <xdr:ext cx="10241280" cy="5486400"/>
    <xdr:graphicFrame macro="">
      <xdr:nvGraphicFramePr>
        <xdr:cNvPr id="4" name="Chart 4">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990600</xdr:colOff>
      <xdr:row>4</xdr:row>
      <xdr:rowOff>88900</xdr:rowOff>
    </xdr:from>
    <xdr:ext cx="3291840" cy="640080"/>
    <xdr:sp macro="" textlink="">
      <xdr:nvSpPr>
        <xdr:cNvPr id="2" name="Shape 17">
          <a:extLst>
            <a:ext uri="{FF2B5EF4-FFF2-40B4-BE49-F238E27FC236}">
              <a16:creationId xmlns:a16="http://schemas.microsoft.com/office/drawing/2014/main" id="{8F0DA5D9-C36D-1F45-A4CB-F4CEB451BCCF}"/>
            </a:ext>
          </a:extLst>
        </xdr:cNvPr>
        <xdr:cNvSpPr txBox="1"/>
      </xdr:nvSpPr>
      <xdr:spPr>
        <a:xfrm>
          <a:off x="1244600" y="1282700"/>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Fill in your </a:t>
          </a:r>
          <a:r>
            <a:rPr lang="en-US" sz="1200" b="1">
              <a:solidFill>
                <a:schemeClr val="tx1"/>
              </a:solidFill>
              <a:latin typeface="Trebuchet MS" panose="020B0703020202090204" pitchFamily="34" charset="0"/>
              <a:ea typeface="Avenir"/>
              <a:cs typeface="Avenir"/>
              <a:sym typeface="Avenir"/>
            </a:rPr>
            <a:t>projected expenses </a:t>
          </a:r>
          <a:r>
            <a:rPr lang="en-US" sz="1200" b="0">
              <a:solidFill>
                <a:schemeClr val="tx1"/>
              </a:solidFill>
              <a:latin typeface="Trebuchet MS" panose="020B0703020202090204" pitchFamily="34" charset="0"/>
              <a:ea typeface="Avenir"/>
              <a:cs typeface="Avenir"/>
              <a:sym typeface="Avenir"/>
            </a:rPr>
            <a:t>here. </a:t>
          </a:r>
          <a:endParaRPr sz="1200">
            <a:solidFill>
              <a:schemeClr val="tx1"/>
            </a:solidFill>
            <a:latin typeface="Trebuchet MS" panose="020B0703020202090204" pitchFamily="34" charset="0"/>
          </a:endParaRPr>
        </a:p>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oneCellAnchor>
    <xdr:from>
      <xdr:col>2</xdr:col>
      <xdr:colOff>694240</xdr:colOff>
      <xdr:row>4</xdr:row>
      <xdr:rowOff>88900</xdr:rowOff>
    </xdr:from>
    <xdr:ext cx="3291840" cy="640080"/>
    <xdr:sp macro="" textlink="">
      <xdr:nvSpPr>
        <xdr:cNvPr id="7" name="Shape 19">
          <a:extLst>
            <a:ext uri="{FF2B5EF4-FFF2-40B4-BE49-F238E27FC236}">
              <a16:creationId xmlns:a16="http://schemas.microsoft.com/office/drawing/2014/main" id="{E488E112-0E63-0E40-AC50-B7B631960A24}"/>
            </a:ext>
          </a:extLst>
        </xdr:cNvPr>
        <xdr:cNvSpPr txBox="1"/>
      </xdr:nvSpPr>
      <xdr:spPr>
        <a:xfrm>
          <a:off x="5202740" y="1282700"/>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Fill in your </a:t>
          </a:r>
          <a:r>
            <a:rPr lang="en-US" sz="1200" b="1" i="0" u="none" strike="noStrike" cap="none">
              <a:solidFill>
                <a:schemeClr val="tx1"/>
              </a:solidFill>
              <a:latin typeface="Trebuchet MS" panose="020B0703020202090204" pitchFamily="34" charset="0"/>
              <a:ea typeface="Avenir"/>
              <a:cs typeface="Avenir"/>
              <a:sym typeface="Avenir"/>
            </a:rPr>
            <a:t>actual expenses </a:t>
          </a:r>
          <a:r>
            <a:rPr lang="en-US" sz="1200" b="0" i="0" u="none" strike="noStrike" cap="none">
              <a:solidFill>
                <a:schemeClr val="tx1"/>
              </a:solidFill>
              <a:latin typeface="Trebuchet MS" panose="020B0703020202090204" pitchFamily="34" charset="0"/>
              <a:ea typeface="Avenir"/>
              <a:cs typeface="Avenir"/>
              <a:sym typeface="Avenir"/>
            </a:rPr>
            <a:t>here.</a:t>
          </a:r>
          <a:endParaRPr sz="1200">
            <a:solidFill>
              <a:schemeClr val="tx1"/>
            </a:solidFill>
            <a:latin typeface="Trebuchet MS" panose="020B0703020202090204" pitchFamily="34" charset="0"/>
          </a:endParaRPr>
        </a:p>
        <a:p>
          <a:pPr marL="0" marR="0" lvl="0" indent="0" algn="ctr" rtl="0">
            <a:lnSpc>
              <a:spcPct val="100000"/>
            </a:lnSpc>
            <a:spcBef>
              <a:spcPts val="0"/>
            </a:spcBef>
            <a:spcAft>
              <a:spcPts val="0"/>
            </a:spcAft>
            <a:buClr>
              <a:srgbClr val="2A3D52"/>
            </a:buClr>
            <a:buSzPts val="90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twoCellAnchor>
    <xdr:from>
      <xdr:col>1</xdr:col>
      <xdr:colOff>2636519</xdr:colOff>
      <xdr:row>5</xdr:row>
      <xdr:rowOff>333039</xdr:rowOff>
    </xdr:from>
    <xdr:to>
      <xdr:col>1</xdr:col>
      <xdr:colOff>4258234</xdr:colOff>
      <xdr:row>7</xdr:row>
      <xdr:rowOff>351120</xdr:rowOff>
    </xdr:to>
    <xdr:cxnSp macro="">
      <xdr:nvCxnSpPr>
        <xdr:cNvPr id="8" name="Elbow Connector 7">
          <a:extLst>
            <a:ext uri="{FF2B5EF4-FFF2-40B4-BE49-F238E27FC236}">
              <a16:creationId xmlns:a16="http://schemas.microsoft.com/office/drawing/2014/main" id="{3E9D9C98-9D2D-324D-9BBA-8066CA297602}"/>
            </a:ext>
          </a:extLst>
        </xdr:cNvPr>
        <xdr:cNvCxnSpPr>
          <a:stCxn id="2" idx="2"/>
        </xdr:cNvCxnSpPr>
      </xdr:nvCxnSpPr>
      <xdr:spPr>
        <a:xfrm rot="16200000" flipH="1">
          <a:off x="3143248" y="1671545"/>
          <a:ext cx="1116258" cy="1621715"/>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973667</xdr:colOff>
      <xdr:row>45</xdr:row>
      <xdr:rowOff>27256</xdr:rowOff>
    </xdr:from>
    <xdr:ext cx="3291840" cy="640080"/>
    <xdr:sp macro="" textlink="">
      <xdr:nvSpPr>
        <xdr:cNvPr id="13" name="Shape 17">
          <a:extLst>
            <a:ext uri="{FF2B5EF4-FFF2-40B4-BE49-F238E27FC236}">
              <a16:creationId xmlns:a16="http://schemas.microsoft.com/office/drawing/2014/main" id="{FF4B87AC-5FFB-9643-839A-98B78AE56437}"/>
            </a:ext>
          </a:extLst>
        </xdr:cNvPr>
        <xdr:cNvSpPr txBox="1"/>
      </xdr:nvSpPr>
      <xdr:spPr>
        <a:xfrm>
          <a:off x="1227667" y="17680256"/>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Your </a:t>
          </a:r>
          <a:r>
            <a:rPr lang="en-US" sz="1200" b="1" i="0" u="none" strike="noStrike" cap="none">
              <a:solidFill>
                <a:schemeClr val="tx1"/>
              </a:solidFill>
              <a:latin typeface="Trebuchet MS" panose="020B0703020202090204" pitchFamily="34" charset="0"/>
              <a:ea typeface="+mn-ea"/>
              <a:cs typeface="+mn-cs"/>
              <a:sym typeface="Calibri"/>
            </a:rPr>
            <a:t>year-to-date totals </a:t>
          </a:r>
          <a:r>
            <a:rPr lang="en-US" sz="1200" b="0" i="0" u="none" strike="noStrike" cap="none">
              <a:solidFill>
                <a:schemeClr val="tx1"/>
              </a:solidFill>
              <a:latin typeface="Trebuchet MS" panose="020B0703020202090204" pitchFamily="34" charset="0"/>
              <a:ea typeface="+mn-ea"/>
              <a:cs typeface="+mn-cs"/>
              <a:sym typeface="Calibri"/>
            </a:rPr>
            <a:t>will </a:t>
          </a:r>
        </a:p>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automatically populate here.</a:t>
          </a:r>
          <a:endParaRPr lang="en-US" sz="1200">
            <a:solidFill>
              <a:schemeClr val="tx1"/>
            </a:solidFill>
            <a:latin typeface="Trebuchet MS" panose="020B0703020202090204" pitchFamily="34" charset="0"/>
          </a:endParaRPr>
        </a:p>
      </xdr:txBody>
    </xdr:sp>
    <xdr:clientData fLocksWithSheet="0"/>
  </xdr:oneCellAnchor>
  <xdr:twoCellAnchor>
    <xdr:from>
      <xdr:col>2</xdr:col>
      <xdr:colOff>7433</xdr:colOff>
      <xdr:row>43</xdr:row>
      <xdr:rowOff>372533</xdr:rowOff>
    </xdr:from>
    <xdr:to>
      <xdr:col>2</xdr:col>
      <xdr:colOff>550335</xdr:colOff>
      <xdr:row>46</xdr:row>
      <xdr:rowOff>165868</xdr:rowOff>
    </xdr:to>
    <xdr:cxnSp macro="">
      <xdr:nvCxnSpPr>
        <xdr:cNvPr id="14" name="Elbow Connector 13">
          <a:extLst>
            <a:ext uri="{FF2B5EF4-FFF2-40B4-BE49-F238E27FC236}">
              <a16:creationId xmlns:a16="http://schemas.microsoft.com/office/drawing/2014/main" id="{C8E8FBD5-6B9F-3145-A8A4-4DDD0B74538E}"/>
            </a:ext>
          </a:extLst>
        </xdr:cNvPr>
        <xdr:cNvCxnSpPr/>
      </xdr:nvCxnSpPr>
      <xdr:spPr>
        <a:xfrm rot="5400000" flipH="1" flipV="1">
          <a:off x="4509716" y="17460250"/>
          <a:ext cx="563801" cy="542902"/>
        </a:xfrm>
        <a:prstGeom prst="bentConnector3">
          <a:avLst>
            <a:gd name="adj1" fmla="val 443"/>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642471</xdr:colOff>
      <xdr:row>5</xdr:row>
      <xdr:rowOff>328706</xdr:rowOff>
    </xdr:from>
    <xdr:to>
      <xdr:col>3</xdr:col>
      <xdr:colOff>642471</xdr:colOff>
      <xdr:row>6</xdr:row>
      <xdr:rowOff>679824</xdr:rowOff>
    </xdr:to>
    <xdr:cxnSp macro="">
      <xdr:nvCxnSpPr>
        <xdr:cNvPr id="19" name="Straight Arrow Connector 18">
          <a:extLst>
            <a:ext uri="{FF2B5EF4-FFF2-40B4-BE49-F238E27FC236}">
              <a16:creationId xmlns:a16="http://schemas.microsoft.com/office/drawing/2014/main" id="{32498897-A5E3-FFC3-B0B9-F4C59446A388}"/>
            </a:ext>
          </a:extLst>
        </xdr:cNvPr>
        <xdr:cNvCxnSpPr/>
      </xdr:nvCxnSpPr>
      <xdr:spPr>
        <a:xfrm>
          <a:off x="6133353" y="1919941"/>
          <a:ext cx="0" cy="74705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xdr:row>
      <xdr:rowOff>0</xdr:rowOff>
    </xdr:from>
    <xdr:to>
      <xdr:col>1</xdr:col>
      <xdr:colOff>865895</xdr:colOff>
      <xdr:row>1</xdr:row>
      <xdr:rowOff>457200</xdr:rowOff>
    </xdr:to>
    <xdr:pic>
      <xdr:nvPicPr>
        <xdr:cNvPr id="3" name="Graphic 36">
          <a:extLst>
            <a:ext uri="{FF2B5EF4-FFF2-40B4-BE49-F238E27FC236}">
              <a16:creationId xmlns:a16="http://schemas.microsoft.com/office/drawing/2014/main" id="{406902DB-6E9B-1049-8065-A90279E4FED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49020" y="199216"/>
          <a:ext cx="865895" cy="457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5</xdr:col>
      <xdr:colOff>222250</xdr:colOff>
      <xdr:row>33</xdr:row>
      <xdr:rowOff>390526</xdr:rowOff>
    </xdr:from>
    <xdr:ext cx="10241280" cy="5486400"/>
    <xdr:graphicFrame macro="">
      <xdr:nvGraphicFramePr>
        <xdr:cNvPr id="5" name="Chart 5">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927101</xdr:colOff>
      <xdr:row>42</xdr:row>
      <xdr:rowOff>35723</xdr:rowOff>
    </xdr:from>
    <xdr:ext cx="3291840" cy="640080"/>
    <xdr:sp macro="" textlink="">
      <xdr:nvSpPr>
        <xdr:cNvPr id="2" name="Shape 17">
          <a:extLst>
            <a:ext uri="{FF2B5EF4-FFF2-40B4-BE49-F238E27FC236}">
              <a16:creationId xmlns:a16="http://schemas.microsoft.com/office/drawing/2014/main" id="{A9FBFB43-B5E5-4346-9461-E2A5B79AEA57}"/>
            </a:ext>
          </a:extLst>
        </xdr:cNvPr>
        <xdr:cNvSpPr txBox="1"/>
      </xdr:nvSpPr>
      <xdr:spPr>
        <a:xfrm>
          <a:off x="1181101" y="14577223"/>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Your </a:t>
          </a:r>
          <a:r>
            <a:rPr lang="en-US" sz="1200" b="1" i="0" u="none" strike="noStrike" cap="none">
              <a:solidFill>
                <a:schemeClr val="tx1"/>
              </a:solidFill>
              <a:latin typeface="Trebuchet MS" panose="020B0703020202090204" pitchFamily="34" charset="0"/>
              <a:ea typeface="+mn-ea"/>
              <a:cs typeface="+mn-cs"/>
              <a:sym typeface="Calibri"/>
            </a:rPr>
            <a:t>year-to-date totals </a:t>
          </a:r>
          <a:r>
            <a:rPr lang="en-US" sz="1200" b="0" i="0" u="none" strike="noStrike" cap="none">
              <a:solidFill>
                <a:schemeClr val="tx1"/>
              </a:solidFill>
              <a:latin typeface="Trebuchet MS" panose="020B0703020202090204" pitchFamily="34" charset="0"/>
              <a:ea typeface="+mn-ea"/>
              <a:cs typeface="+mn-cs"/>
              <a:sym typeface="Calibri"/>
            </a:rPr>
            <a:t>will </a:t>
          </a:r>
        </a:p>
        <a:p>
          <a:pPr marL="0" marR="0" lvl="0" indent="0" algn="ctr" rtl="0">
            <a:lnSpc>
              <a:spcPct val="100000"/>
            </a:lnSpc>
            <a:spcBef>
              <a:spcPts val="0"/>
            </a:spcBef>
            <a:spcAft>
              <a:spcPts val="0"/>
            </a:spcAft>
            <a:buClr>
              <a:srgbClr val="2A3D52"/>
            </a:buClr>
            <a:buSzPts val="1050"/>
            <a:buFont typeface="Calibri"/>
            <a:buNone/>
          </a:pPr>
          <a:r>
            <a:rPr lang="en-US" sz="1200" b="0" i="0" u="none" strike="noStrike" cap="none">
              <a:solidFill>
                <a:schemeClr val="tx1"/>
              </a:solidFill>
              <a:latin typeface="Trebuchet MS" panose="020B0703020202090204" pitchFamily="34" charset="0"/>
              <a:ea typeface="+mn-ea"/>
              <a:cs typeface="+mn-cs"/>
              <a:sym typeface="Calibri"/>
            </a:rPr>
            <a:t>automatically populate here.</a:t>
          </a:r>
          <a:endParaRPr lang="en-US" sz="1200">
            <a:solidFill>
              <a:schemeClr val="tx1"/>
            </a:solidFill>
            <a:latin typeface="Trebuchet MS" panose="020B0703020202090204" pitchFamily="34" charset="0"/>
          </a:endParaRPr>
        </a:p>
      </xdr:txBody>
    </xdr:sp>
    <xdr:clientData fLocksWithSheet="0"/>
  </xdr:oneCellAnchor>
  <xdr:twoCellAnchor>
    <xdr:from>
      <xdr:col>1</xdr:col>
      <xdr:colOff>4215367</xdr:colOff>
      <xdr:row>41</xdr:row>
      <xdr:rowOff>0</xdr:rowOff>
    </xdr:from>
    <xdr:to>
      <xdr:col>2</xdr:col>
      <xdr:colOff>503769</xdr:colOff>
      <xdr:row>43</xdr:row>
      <xdr:rowOff>174335</xdr:rowOff>
    </xdr:to>
    <xdr:cxnSp macro="">
      <xdr:nvCxnSpPr>
        <xdr:cNvPr id="6" name="Elbow Connector 5">
          <a:extLst>
            <a:ext uri="{FF2B5EF4-FFF2-40B4-BE49-F238E27FC236}">
              <a16:creationId xmlns:a16="http://schemas.microsoft.com/office/drawing/2014/main" id="{563BE87D-CAFF-0947-A782-56F25D5E7BB2}"/>
            </a:ext>
          </a:extLst>
        </xdr:cNvPr>
        <xdr:cNvCxnSpPr/>
      </xdr:nvCxnSpPr>
      <xdr:spPr>
        <a:xfrm rot="5400000" flipH="1" flipV="1">
          <a:off x="4463150" y="14357217"/>
          <a:ext cx="555335" cy="542902"/>
        </a:xfrm>
        <a:prstGeom prst="bentConnector3">
          <a:avLst>
            <a:gd name="adj1" fmla="val 443"/>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948266</xdr:colOff>
      <xdr:row>4</xdr:row>
      <xdr:rowOff>84667</xdr:rowOff>
    </xdr:from>
    <xdr:ext cx="3291840" cy="640080"/>
    <xdr:sp macro="" textlink="">
      <xdr:nvSpPr>
        <xdr:cNvPr id="12" name="Shape 17">
          <a:extLst>
            <a:ext uri="{FF2B5EF4-FFF2-40B4-BE49-F238E27FC236}">
              <a16:creationId xmlns:a16="http://schemas.microsoft.com/office/drawing/2014/main" id="{4FB130BC-51DA-FD41-8D80-086F690A13FC}"/>
            </a:ext>
          </a:extLst>
        </xdr:cNvPr>
        <xdr:cNvSpPr txBox="1"/>
      </xdr:nvSpPr>
      <xdr:spPr>
        <a:xfrm>
          <a:off x="1202266" y="1286934"/>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Fill in your </a:t>
          </a:r>
          <a:r>
            <a:rPr lang="en-US" sz="1200" b="1">
              <a:solidFill>
                <a:schemeClr val="tx1"/>
              </a:solidFill>
              <a:latin typeface="Trebuchet MS" panose="020B0703020202090204" pitchFamily="34" charset="0"/>
              <a:ea typeface="Avenir"/>
              <a:cs typeface="Avenir"/>
              <a:sym typeface="Avenir"/>
            </a:rPr>
            <a:t>projected expenses </a:t>
          </a:r>
          <a:r>
            <a:rPr lang="en-US" sz="1200" b="0">
              <a:solidFill>
                <a:schemeClr val="tx1"/>
              </a:solidFill>
              <a:latin typeface="Trebuchet MS" panose="020B0703020202090204" pitchFamily="34" charset="0"/>
              <a:ea typeface="Avenir"/>
              <a:cs typeface="Avenir"/>
              <a:sym typeface="Avenir"/>
            </a:rPr>
            <a:t>here. </a:t>
          </a:r>
          <a:endParaRPr sz="1200">
            <a:solidFill>
              <a:schemeClr val="tx1"/>
            </a:solidFill>
            <a:latin typeface="Trebuchet MS" panose="020B0703020202090204" pitchFamily="34" charset="0"/>
          </a:endParaRPr>
        </a:p>
        <a:p>
          <a:pPr marL="0" lvl="0" indent="0" algn="ctr" rtl="0">
            <a:spcBef>
              <a:spcPts val="0"/>
            </a:spcBef>
            <a:spcAft>
              <a:spcPts val="0"/>
            </a:spcAft>
            <a:buNone/>
          </a:pPr>
          <a:r>
            <a:rPr lang="en-US" sz="1200" b="0">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oneCellAnchor>
    <xdr:from>
      <xdr:col>2</xdr:col>
      <xdr:colOff>663673</xdr:colOff>
      <xdr:row>4</xdr:row>
      <xdr:rowOff>84667</xdr:rowOff>
    </xdr:from>
    <xdr:ext cx="3291840" cy="640080"/>
    <xdr:sp macro="" textlink="">
      <xdr:nvSpPr>
        <xdr:cNvPr id="15" name="Shape 19">
          <a:extLst>
            <a:ext uri="{FF2B5EF4-FFF2-40B4-BE49-F238E27FC236}">
              <a16:creationId xmlns:a16="http://schemas.microsoft.com/office/drawing/2014/main" id="{1A2EF9C9-D243-BF42-95DC-30528288CD5D}"/>
            </a:ext>
          </a:extLst>
        </xdr:cNvPr>
        <xdr:cNvSpPr txBox="1"/>
      </xdr:nvSpPr>
      <xdr:spPr>
        <a:xfrm>
          <a:off x="5167940" y="1286934"/>
          <a:ext cx="3291840" cy="640080"/>
        </a:xfrm>
        <a:prstGeom prst="rect">
          <a:avLst/>
        </a:prstGeom>
        <a:solidFill>
          <a:schemeClr val="accent6">
            <a:lumMod val="20000"/>
            <a:lumOff val="80000"/>
          </a:schemeClr>
        </a:solidFill>
        <a:ln w="9525" cap="flat" cmpd="sng">
          <a:noFill/>
          <a:prstDash val="solid"/>
          <a:round/>
          <a:headEnd type="none" w="sm" len="sm"/>
          <a:tailEnd type="none" w="sm" len="sm"/>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A3D52"/>
            </a:buClr>
            <a:buSzPts val="105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Fill in your </a:t>
          </a:r>
          <a:r>
            <a:rPr lang="en-US" sz="1200" b="1" i="0" u="none" strike="noStrike" cap="none">
              <a:solidFill>
                <a:schemeClr val="tx1"/>
              </a:solidFill>
              <a:latin typeface="Trebuchet MS" panose="020B0703020202090204" pitchFamily="34" charset="0"/>
              <a:ea typeface="Avenir"/>
              <a:cs typeface="Avenir"/>
              <a:sym typeface="Avenir"/>
            </a:rPr>
            <a:t>actual expenses </a:t>
          </a:r>
          <a:r>
            <a:rPr lang="en-US" sz="1200" b="0" i="0" u="none" strike="noStrike" cap="none">
              <a:solidFill>
                <a:schemeClr val="tx1"/>
              </a:solidFill>
              <a:latin typeface="Trebuchet MS" panose="020B0703020202090204" pitchFamily="34" charset="0"/>
              <a:ea typeface="Avenir"/>
              <a:cs typeface="Avenir"/>
              <a:sym typeface="Avenir"/>
            </a:rPr>
            <a:t>here.</a:t>
          </a:r>
          <a:endParaRPr sz="1200">
            <a:solidFill>
              <a:schemeClr val="tx1"/>
            </a:solidFill>
            <a:latin typeface="Trebuchet MS" panose="020B0703020202090204" pitchFamily="34" charset="0"/>
          </a:endParaRPr>
        </a:p>
        <a:p>
          <a:pPr marL="0" marR="0" lvl="0" indent="0" algn="ctr" rtl="0">
            <a:lnSpc>
              <a:spcPct val="100000"/>
            </a:lnSpc>
            <a:spcBef>
              <a:spcPts val="0"/>
            </a:spcBef>
            <a:spcAft>
              <a:spcPts val="0"/>
            </a:spcAft>
            <a:buClr>
              <a:srgbClr val="2A3D52"/>
            </a:buClr>
            <a:buSzPts val="900"/>
            <a:buFont typeface="Avenir"/>
            <a:buNone/>
          </a:pPr>
          <a:r>
            <a:rPr lang="en-US" sz="1200" b="0" i="0" u="none" strike="noStrike" cap="none">
              <a:solidFill>
                <a:schemeClr val="tx1"/>
              </a:solidFill>
              <a:latin typeface="Trebuchet MS" panose="020B0703020202090204" pitchFamily="34" charset="0"/>
              <a:ea typeface="Avenir"/>
              <a:cs typeface="Avenir"/>
              <a:sym typeface="Avenir"/>
            </a:rPr>
            <a:t>(Those "$100" entries are placeholders.)</a:t>
          </a:r>
          <a:endParaRPr sz="1200">
            <a:solidFill>
              <a:schemeClr val="tx1"/>
            </a:solidFill>
            <a:latin typeface="Trebuchet MS" panose="020B0703020202090204" pitchFamily="34" charset="0"/>
          </a:endParaRPr>
        </a:p>
      </xdr:txBody>
    </xdr:sp>
    <xdr:clientData fLocksWithSheet="0"/>
  </xdr:oneCellAnchor>
  <xdr:twoCellAnchor>
    <xdr:from>
      <xdr:col>1</xdr:col>
      <xdr:colOff>2594185</xdr:colOff>
      <xdr:row>5</xdr:row>
      <xdr:rowOff>326797</xdr:rowOff>
    </xdr:from>
    <xdr:to>
      <xdr:col>1</xdr:col>
      <xdr:colOff>4215900</xdr:colOff>
      <xdr:row>7</xdr:row>
      <xdr:rowOff>337416</xdr:rowOff>
    </xdr:to>
    <xdr:cxnSp macro="">
      <xdr:nvCxnSpPr>
        <xdr:cNvPr id="16" name="Elbow Connector 15">
          <a:extLst>
            <a:ext uri="{FF2B5EF4-FFF2-40B4-BE49-F238E27FC236}">
              <a16:creationId xmlns:a16="http://schemas.microsoft.com/office/drawing/2014/main" id="{6AE44DCB-30F5-EE46-9F54-D56E40F6D04C}"/>
            </a:ext>
          </a:extLst>
        </xdr:cNvPr>
        <xdr:cNvCxnSpPr>
          <a:stCxn id="12" idx="2"/>
        </xdr:cNvCxnSpPr>
      </xdr:nvCxnSpPr>
      <xdr:spPr>
        <a:xfrm rot="16200000" flipH="1">
          <a:off x="3111866" y="1654849"/>
          <a:ext cx="1094353" cy="1621715"/>
        </a:xfrm>
        <a:prstGeom prst="bentConnector2">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598415</xdr:colOff>
      <xdr:row>5</xdr:row>
      <xdr:rowOff>322464</xdr:rowOff>
    </xdr:from>
    <xdr:to>
      <xdr:col>3</xdr:col>
      <xdr:colOff>598415</xdr:colOff>
      <xdr:row>6</xdr:row>
      <xdr:rowOff>671573</xdr:rowOff>
    </xdr:to>
    <xdr:cxnSp macro="">
      <xdr:nvCxnSpPr>
        <xdr:cNvPr id="17" name="Straight Arrow Connector 16">
          <a:extLst>
            <a:ext uri="{FF2B5EF4-FFF2-40B4-BE49-F238E27FC236}">
              <a16:creationId xmlns:a16="http://schemas.microsoft.com/office/drawing/2014/main" id="{80454D28-1B93-5546-B8E3-07B99DCF959B}"/>
            </a:ext>
          </a:extLst>
        </xdr:cNvPr>
        <xdr:cNvCxnSpPr/>
      </xdr:nvCxnSpPr>
      <xdr:spPr>
        <a:xfrm>
          <a:off x="6084815" y="1914197"/>
          <a:ext cx="0" cy="73857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xdr:row>
      <xdr:rowOff>0</xdr:rowOff>
    </xdr:from>
    <xdr:to>
      <xdr:col>1</xdr:col>
      <xdr:colOff>865895</xdr:colOff>
      <xdr:row>1</xdr:row>
      <xdr:rowOff>457200</xdr:rowOff>
    </xdr:to>
    <xdr:pic>
      <xdr:nvPicPr>
        <xdr:cNvPr id="3" name="Graphic 36">
          <a:extLst>
            <a:ext uri="{FF2B5EF4-FFF2-40B4-BE49-F238E27FC236}">
              <a16:creationId xmlns:a16="http://schemas.microsoft.com/office/drawing/2014/main" id="{C541240D-22C4-A647-92AB-EC47337671A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60513" y="195385"/>
          <a:ext cx="865895" cy="457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esslyn Chai" id="{20B4D9C9-F738-4A79-BD7F-BD90BED70687}" userId="S::jesslyn.chai@2x.marketing::5a152ba3-5e55-4d31-aa5c-487051a25f4b" providerId="AD"/>
</personList>
</file>

<file path=xl/theme/theme1.xml><?xml version="1.0" encoding="utf-8"?>
<a:theme xmlns:a="http://schemas.openxmlformats.org/drawingml/2006/main" name="Sheets">
  <a:themeElements>
    <a:clrScheme name="2X">
      <a:dk1>
        <a:srgbClr val="000000"/>
      </a:dk1>
      <a:lt1>
        <a:srgbClr val="FFFFFF"/>
      </a:lt1>
      <a:dk2>
        <a:srgbClr val="252525"/>
      </a:dk2>
      <a:lt2>
        <a:srgbClr val="F2F2F2"/>
      </a:lt2>
      <a:accent1>
        <a:srgbClr val="F50000"/>
      </a:accent1>
      <a:accent2>
        <a:srgbClr val="007FFF"/>
      </a:accent2>
      <a:accent3>
        <a:srgbClr val="3BBF8C"/>
      </a:accent3>
      <a:accent4>
        <a:srgbClr val="8947FF"/>
      </a:accent4>
      <a:accent5>
        <a:srgbClr val="2BA341"/>
      </a:accent5>
      <a:accent6>
        <a:srgbClr val="FF6912"/>
      </a:accent6>
      <a:hlink>
        <a:srgbClr val="3BBF8C"/>
      </a:hlink>
      <a:folHlink>
        <a:srgbClr val="3BBF8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9" dT="2025-01-15T11:25:49.54" personId="{20B4D9C9-F738-4A79-BD7F-BD90BED70687}" id="{9623A804-7B8C-4E5D-9C6C-0E4EC1782E44}">
    <text xml:space="preserve">Hey Will/Lisa, this section seems to be specific to 2X. Are we keen on including this? 
There's the term 'not preferred tool' next to Jasper as well haha - if we remove the columns below AI TOOLS would it still make sense?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8.xml"/><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showGridLines="0" topLeftCell="C27" workbookViewId="0">
      <selection activeCell="C6" sqref="C6:F7"/>
    </sheetView>
  </sheetViews>
  <sheetFormatPr defaultColWidth="14.42578125" defaultRowHeight="15" customHeight="1"/>
  <cols>
    <col min="1" max="1" width="3.28515625" style="5" customWidth="1"/>
    <col min="2" max="2" width="3.85546875" style="5" customWidth="1"/>
    <col min="3" max="6" width="36.42578125" style="5" customWidth="1"/>
    <col min="7" max="8" width="3.42578125" style="5" customWidth="1"/>
    <col min="9" max="16384" width="14.42578125" style="5"/>
  </cols>
  <sheetData>
    <row r="1" spans="1:7" ht="15" customHeight="1">
      <c r="A1" s="4" t="s">
        <v>0</v>
      </c>
      <c r="B1" s="21"/>
      <c r="C1" s="21"/>
      <c r="D1" s="21"/>
      <c r="E1" s="21"/>
      <c r="F1" s="21"/>
    </row>
    <row r="2" spans="1:7" ht="45.95" customHeight="1">
      <c r="A2" s="21"/>
      <c r="B2" s="1393"/>
      <c r="C2" s="1393"/>
      <c r="D2" s="1393"/>
      <c r="E2" s="1393"/>
      <c r="F2" s="1393"/>
      <c r="G2" s="19"/>
    </row>
    <row r="3" spans="1:7" ht="29.1" customHeight="1">
      <c r="A3" s="21"/>
      <c r="B3" s="1393"/>
      <c r="C3" s="1393"/>
      <c r="D3" s="1393"/>
      <c r="E3" s="1393"/>
      <c r="F3" s="1393"/>
      <c r="G3" s="19"/>
    </row>
    <row r="4" spans="1:7" ht="12.95" customHeight="1">
      <c r="A4" s="21"/>
      <c r="B4" s="1395"/>
      <c r="C4" s="1394"/>
      <c r="D4" s="1394"/>
      <c r="E4" s="1394"/>
      <c r="F4" s="1397"/>
      <c r="G4" s="19"/>
    </row>
    <row r="5" spans="1:7" ht="12.95" customHeight="1">
      <c r="A5" s="21"/>
      <c r="B5" s="1396"/>
      <c r="C5" s="711"/>
      <c r="D5" s="711"/>
      <c r="E5" s="711"/>
      <c r="F5" s="717"/>
      <c r="G5" s="19"/>
    </row>
    <row r="6" spans="1:7" ht="12.95" customHeight="1">
      <c r="A6" s="21"/>
      <c r="B6" s="716"/>
      <c r="C6" s="1667" t="s">
        <v>1</v>
      </c>
      <c r="D6" s="1668"/>
      <c r="E6" s="1668"/>
      <c r="F6" s="1669"/>
      <c r="G6" s="19"/>
    </row>
    <row r="7" spans="1:7" ht="12.95" customHeight="1">
      <c r="A7" s="21"/>
      <c r="B7" s="716"/>
      <c r="C7" s="1668"/>
      <c r="D7" s="1668"/>
      <c r="E7" s="1668"/>
      <c r="F7" s="1669"/>
      <c r="G7" s="19"/>
    </row>
    <row r="8" spans="1:7" ht="12.95" customHeight="1">
      <c r="A8" s="21"/>
      <c r="B8" s="716"/>
      <c r="C8" s="712"/>
      <c r="D8" s="713"/>
      <c r="E8" s="713"/>
      <c r="F8" s="718"/>
      <c r="G8" s="19"/>
    </row>
    <row r="9" spans="1:7" ht="12.95" customHeight="1">
      <c r="A9" s="21"/>
      <c r="B9" s="716"/>
      <c r="C9" s="1431" t="s">
        <v>2</v>
      </c>
      <c r="D9" s="1432"/>
      <c r="E9" s="1432"/>
      <c r="F9" s="1433"/>
      <c r="G9" s="19"/>
    </row>
    <row r="10" spans="1:7" ht="12.95" customHeight="1">
      <c r="A10" s="21"/>
      <c r="B10" s="716"/>
      <c r="C10" s="1432"/>
      <c r="D10" s="1432"/>
      <c r="E10" s="1432"/>
      <c r="F10" s="1433"/>
      <c r="G10" s="19"/>
    </row>
    <row r="11" spans="1:7" ht="12.95" customHeight="1">
      <c r="A11" s="21"/>
      <c r="B11" s="716"/>
      <c r="C11" s="1432"/>
      <c r="D11" s="1432"/>
      <c r="E11" s="1432"/>
      <c r="F11" s="1433"/>
      <c r="G11" s="19"/>
    </row>
    <row r="12" spans="1:7" ht="12.95" customHeight="1">
      <c r="A12" s="21"/>
      <c r="B12" s="716"/>
      <c r="C12" s="1432"/>
      <c r="D12" s="1432"/>
      <c r="E12" s="1432"/>
      <c r="F12" s="1433"/>
      <c r="G12" s="19"/>
    </row>
    <row r="13" spans="1:7" ht="12.95" customHeight="1">
      <c r="A13" s="21"/>
      <c r="B13" s="716"/>
      <c r="C13" s="1432"/>
      <c r="D13" s="1432"/>
      <c r="E13" s="1432"/>
      <c r="F13" s="1433"/>
      <c r="G13" s="19"/>
    </row>
    <row r="14" spans="1:7" ht="12.95" customHeight="1">
      <c r="A14" s="21"/>
      <c r="B14" s="716"/>
      <c r="C14" s="1432"/>
      <c r="D14" s="1432"/>
      <c r="E14" s="1432"/>
      <c r="F14" s="1433"/>
      <c r="G14" s="19"/>
    </row>
    <row r="15" spans="1:7" ht="12.95" customHeight="1">
      <c r="A15" s="21"/>
      <c r="B15" s="716"/>
      <c r="C15" s="1432"/>
      <c r="D15" s="1432"/>
      <c r="E15" s="1432"/>
      <c r="F15" s="1433"/>
      <c r="G15" s="19"/>
    </row>
    <row r="16" spans="1:7" ht="12.95" customHeight="1">
      <c r="A16" s="21"/>
      <c r="B16" s="716"/>
      <c r="C16" s="1432"/>
      <c r="D16" s="1432"/>
      <c r="E16" s="1432"/>
      <c r="F16" s="1433"/>
      <c r="G16" s="19"/>
    </row>
    <row r="17" spans="1:7" ht="12.95" customHeight="1">
      <c r="A17" s="21"/>
      <c r="B17" s="716"/>
      <c r="C17" s="1432"/>
      <c r="D17" s="1432"/>
      <c r="E17" s="1432"/>
      <c r="F17" s="1433"/>
      <c r="G17" s="19"/>
    </row>
    <row r="18" spans="1:7" ht="12.95" customHeight="1">
      <c r="A18" s="21"/>
      <c r="B18" s="716"/>
      <c r="C18" s="1432"/>
      <c r="D18" s="1432"/>
      <c r="E18" s="1432"/>
      <c r="F18" s="1433"/>
      <c r="G18" s="19"/>
    </row>
    <row r="19" spans="1:7" ht="12.95" customHeight="1">
      <c r="A19" s="21"/>
      <c r="B19" s="716"/>
      <c r="C19" s="1432"/>
      <c r="D19" s="1432"/>
      <c r="E19" s="1432"/>
      <c r="F19" s="1433"/>
      <c r="G19" s="19"/>
    </row>
    <row r="20" spans="1:7" ht="12.95" customHeight="1">
      <c r="A20" s="19"/>
      <c r="B20" s="719"/>
      <c r="C20" s="1432"/>
      <c r="D20" s="1432"/>
      <c r="E20" s="1432"/>
      <c r="F20" s="1433"/>
      <c r="G20" s="19"/>
    </row>
    <row r="21" spans="1:7" ht="12.95" customHeight="1">
      <c r="A21" s="19"/>
      <c r="B21" s="719"/>
      <c r="C21" s="1432"/>
      <c r="D21" s="1432"/>
      <c r="E21" s="1432"/>
      <c r="F21" s="1433"/>
      <c r="G21" s="19"/>
    </row>
    <row r="22" spans="1:7" ht="12.95" customHeight="1">
      <c r="A22" s="19"/>
      <c r="B22" s="719"/>
      <c r="C22" s="1432"/>
      <c r="D22" s="1432"/>
      <c r="E22" s="1432"/>
      <c r="F22" s="1433"/>
      <c r="G22" s="19"/>
    </row>
    <row r="23" spans="1:7" ht="241.5" customHeight="1">
      <c r="A23" s="19"/>
      <c r="B23" s="719"/>
      <c r="C23" s="1432"/>
      <c r="D23" s="1432"/>
      <c r="E23" s="1432"/>
      <c r="F23" s="1433"/>
      <c r="G23" s="19"/>
    </row>
    <row r="24" spans="1:7" ht="14.25" customHeight="1">
      <c r="A24" s="19"/>
      <c r="B24" s="719"/>
      <c r="C24" s="711"/>
      <c r="D24" s="711"/>
      <c r="E24" s="711"/>
      <c r="F24" s="717"/>
      <c r="G24" s="19"/>
    </row>
    <row r="25" spans="1:7" ht="8.1" customHeight="1">
      <c r="A25" s="19"/>
      <c r="B25" s="719"/>
      <c r="C25" s="1670" t="s">
        <v>3</v>
      </c>
      <c r="D25" s="1671"/>
      <c r="E25" s="1671"/>
      <c r="F25" s="1672"/>
      <c r="G25" s="19"/>
    </row>
    <row r="26" spans="1:7" ht="13.5" customHeight="1">
      <c r="A26" s="19"/>
      <c r="B26" s="719"/>
      <c r="C26" s="1671"/>
      <c r="D26" s="1671"/>
      <c r="E26" s="1671"/>
      <c r="F26" s="1672"/>
      <c r="G26" s="19"/>
    </row>
    <row r="27" spans="1:7" ht="13.5" customHeight="1">
      <c r="A27" s="19"/>
      <c r="B27" s="719"/>
      <c r="C27" s="711"/>
      <c r="D27" s="711"/>
      <c r="E27" s="711"/>
      <c r="F27" s="717"/>
      <c r="G27" s="19"/>
    </row>
    <row r="28" spans="1:7" ht="13.5" customHeight="1">
      <c r="A28" s="19"/>
      <c r="B28" s="719"/>
      <c r="C28" s="711"/>
      <c r="D28" s="711"/>
      <c r="E28" s="711"/>
      <c r="F28" s="717"/>
      <c r="G28" s="19"/>
    </row>
    <row r="29" spans="1:7" ht="13.5" customHeight="1">
      <c r="A29" s="19"/>
      <c r="B29" s="719"/>
      <c r="C29" s="1434" t="s">
        <v>4</v>
      </c>
      <c r="D29" s="1434"/>
      <c r="E29" s="1434"/>
      <c r="F29" s="718"/>
      <c r="G29" s="19"/>
    </row>
    <row r="30" spans="1:7" ht="13.5" customHeight="1">
      <c r="A30" s="19"/>
      <c r="B30" s="719"/>
      <c r="C30" s="1429" t="s">
        <v>5</v>
      </c>
      <c r="D30" s="1428"/>
      <c r="E30" s="1428"/>
      <c r="F30" s="718"/>
      <c r="G30" s="19"/>
    </row>
    <row r="31" spans="1:7" ht="13.5" customHeight="1">
      <c r="A31" s="19"/>
      <c r="B31" s="719"/>
      <c r="C31" s="714" t="s">
        <v>6</v>
      </c>
      <c r="D31" s="711"/>
      <c r="E31" s="711"/>
      <c r="F31" s="718"/>
      <c r="G31" s="19"/>
    </row>
    <row r="32" spans="1:7" ht="13.5" customHeight="1">
      <c r="A32" s="19"/>
      <c r="B32" s="719"/>
      <c r="C32" s="714" t="s">
        <v>7</v>
      </c>
      <c r="D32" s="711"/>
      <c r="E32" s="711"/>
      <c r="F32" s="718"/>
      <c r="G32" s="19"/>
    </row>
    <row r="33" spans="1:7" ht="13.5" customHeight="1">
      <c r="A33" s="19"/>
      <c r="B33" s="719"/>
      <c r="C33" s="714" t="s">
        <v>8</v>
      </c>
      <c r="D33" s="711"/>
      <c r="E33" s="711"/>
      <c r="F33" s="718"/>
      <c r="G33" s="19"/>
    </row>
    <row r="34" spans="1:7" ht="13.5" customHeight="1">
      <c r="A34" s="19"/>
      <c r="B34" s="719"/>
      <c r="C34" s="714" t="s">
        <v>9</v>
      </c>
      <c r="D34" s="711"/>
      <c r="E34" s="711"/>
      <c r="F34" s="718"/>
      <c r="G34" s="19"/>
    </row>
    <row r="35" spans="1:7" ht="13.5" customHeight="1">
      <c r="A35" s="19"/>
      <c r="B35" s="719"/>
      <c r="C35" s="714" t="s">
        <v>10</v>
      </c>
      <c r="D35" s="711"/>
      <c r="E35" s="711"/>
      <c r="F35" s="718"/>
      <c r="G35" s="19"/>
    </row>
    <row r="36" spans="1:7" ht="13.5" customHeight="1">
      <c r="A36" s="19"/>
      <c r="B36" s="719"/>
      <c r="C36" s="714" t="s">
        <v>11</v>
      </c>
      <c r="D36" s="711"/>
      <c r="E36" s="711"/>
      <c r="F36" s="718"/>
      <c r="G36" s="19"/>
    </row>
    <row r="37" spans="1:7" ht="13.5" customHeight="1">
      <c r="A37" s="19"/>
      <c r="B37" s="719"/>
      <c r="C37" s="1430" t="s">
        <v>12</v>
      </c>
      <c r="D37" s="711"/>
      <c r="E37" s="711"/>
      <c r="F37" s="718"/>
      <c r="G37" s="19"/>
    </row>
    <row r="38" spans="1:7" ht="13.5" customHeight="1">
      <c r="A38" s="19"/>
      <c r="B38" s="719"/>
      <c r="C38" s="714" t="s">
        <v>13</v>
      </c>
      <c r="D38" s="711"/>
      <c r="E38" s="711"/>
      <c r="F38" s="718"/>
      <c r="G38" s="19"/>
    </row>
    <row r="39" spans="1:7" ht="13.5" customHeight="1">
      <c r="A39" s="19"/>
      <c r="B39" s="719"/>
      <c r="C39" s="714" t="s">
        <v>14</v>
      </c>
      <c r="D39" s="711"/>
      <c r="E39" s="711"/>
      <c r="F39" s="718"/>
      <c r="G39" s="19"/>
    </row>
    <row r="40" spans="1:7" ht="15" customHeight="1">
      <c r="A40" s="19"/>
      <c r="B40" s="719"/>
      <c r="C40" s="715"/>
      <c r="D40" s="715"/>
      <c r="E40" s="715"/>
      <c r="F40" s="720"/>
      <c r="G40" s="19"/>
    </row>
    <row r="41" spans="1:7" ht="15" customHeight="1">
      <c r="A41" s="19"/>
      <c r="B41" s="721"/>
      <c r="C41" s="722"/>
      <c r="D41" s="722"/>
      <c r="E41" s="722"/>
      <c r="F41" s="723"/>
      <c r="G41" s="19"/>
    </row>
    <row r="42" spans="1:7" ht="15" customHeight="1">
      <c r="B42" s="19"/>
      <c r="C42" s="19"/>
      <c r="D42" s="19"/>
      <c r="E42" s="19"/>
      <c r="F42" s="19"/>
    </row>
  </sheetData>
  <mergeCells count="4">
    <mergeCell ref="C6:F7"/>
    <mergeCell ref="C9:F23"/>
    <mergeCell ref="C29:E29"/>
    <mergeCell ref="C25:F26"/>
  </mergeCells>
  <hyperlinks>
    <hyperlink ref="C34" location="'MarTech Budget'!A1" display="5. MarTech Budget" xr:uid="{A41FC5C5-DAE5-4A79-BB71-6139C6AFFD25}"/>
    <hyperlink ref="C36" location="'Public Relations Budget'!A1" display="7. Public Relations Budget" xr:uid="{9D616518-9B5E-4D02-A385-E9D0C0232EF5}"/>
    <hyperlink ref="C39" location="'Annual User Summit Budget'!A1" display="Company Event Budget" xr:uid="{0CF88084-3F06-4455-B477-9400EA1ED447}"/>
    <hyperlink ref="C38" location="'Branding &amp; Creative Budget'!A1" display="7. Branding &amp; Creative Budget" xr:uid="{4A4BE5EA-68B6-4C33-9F79-0D45BCB7A354}"/>
    <hyperlink ref="C35" location="'Paid Advertising Budget'!A1" display="6. Paid Advertising Budget" xr:uid="{9B416C5D-A1E3-41C7-B66D-6D8B1F875F5F}"/>
    <hyperlink ref="C33" location="'Product Marketing Budget'!A1" display="4. Product Marketing Budget" xr:uid="{F0B2C40F-A599-4638-9C2E-12ADBDC06568}"/>
    <hyperlink ref="C32" location="'Non-Personnel Budget Summary'!A1" display="3. Non-Personnel Budget Summary" xr:uid="{64E385D3-DDDB-4095-B6FD-A811C93F4283}"/>
    <hyperlink ref="C31" location="'Personnel Budget Summary'!A1" display="2. Personnel Budget Summary" xr:uid="{E02E5890-3D6B-4A31-AB6A-A95456EF6E28}"/>
    <hyperlink ref="C29:E29" location="'Master Budget Overview'!A1" display="1. Master Budget Overview" xr:uid="{D563F404-5DE8-4716-A595-C6396EFE8F63}"/>
    <hyperlink ref="C30" location="'Forecasted impact'!A1" display="Forecasted impact" xr:uid="{DA94FE89-30BD-47C0-9050-43984CDF5E98}"/>
    <hyperlink ref="C37" location="'Partnerships &amp; Community Budget'!A1" display="Partnerships &amp; community budget" xr:uid="{C8A3CC41-0D96-4693-9D1C-E380CE63FB89}"/>
  </hyperlinks>
  <pageMargins left="0.25" right="0.25"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Q40"/>
  <sheetViews>
    <sheetView showGridLines="0" topLeftCell="A13" zoomScale="65" zoomScaleNormal="77" workbookViewId="0">
      <selection activeCell="E43" sqref="E43"/>
    </sheetView>
  </sheetViews>
  <sheetFormatPr defaultColWidth="14.42578125" defaultRowHeight="15" customHeight="1"/>
  <cols>
    <col min="1" max="1" width="3.28515625" style="5" customWidth="1"/>
    <col min="2" max="2" width="55.85546875" style="5" customWidth="1"/>
    <col min="3" max="41" width="12.85546875" style="5" customWidth="1"/>
    <col min="42" max="42" width="3.42578125" style="5" customWidth="1"/>
    <col min="43" max="16384" width="14.42578125" style="5"/>
  </cols>
  <sheetData>
    <row r="2" spans="1:43" ht="45.95" customHeight="1"/>
    <row r="3" spans="1:43" ht="3"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row>
    <row r="4" spans="1:43" ht="30" customHeight="1">
      <c r="A4" s="37"/>
      <c r="B4" s="552" t="s">
        <v>11</v>
      </c>
      <c r="C4" s="35"/>
      <c r="D4" s="35"/>
      <c r="E4" s="35"/>
      <c r="F4" s="35"/>
      <c r="G4" s="551"/>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row>
    <row r="5" spans="1:43" ht="31.5" customHeight="1">
      <c r="B5" s="7"/>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3" ht="31.5" customHeight="1">
      <c r="B6" s="20"/>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row>
    <row r="7" spans="1:43" s="30" customFormat="1" ht="54.95" customHeight="1" thickBot="1">
      <c r="B7" s="652"/>
      <c r="C7" s="1554">
        <v>45316</v>
      </c>
      <c r="D7" s="1550"/>
      <c r="E7" s="1549">
        <v>45347</v>
      </c>
      <c r="F7" s="1550"/>
      <c r="G7" s="1549">
        <v>45376</v>
      </c>
      <c r="H7" s="1550"/>
      <c r="I7" s="1551" t="s">
        <v>35</v>
      </c>
      <c r="J7" s="1552"/>
      <c r="K7" s="1553"/>
      <c r="L7" s="1549">
        <v>45407</v>
      </c>
      <c r="M7" s="1550"/>
      <c r="N7" s="1549">
        <v>45437</v>
      </c>
      <c r="O7" s="1550"/>
      <c r="P7" s="1549">
        <v>45468</v>
      </c>
      <c r="Q7" s="1550"/>
      <c r="R7" s="1562" t="s">
        <v>36</v>
      </c>
      <c r="S7" s="1482"/>
      <c r="T7" s="1563"/>
      <c r="U7" s="1549">
        <v>45498</v>
      </c>
      <c r="V7" s="1555"/>
      <c r="W7" s="1549">
        <v>45529</v>
      </c>
      <c r="X7" s="1555"/>
      <c r="Y7" s="1520">
        <v>45560</v>
      </c>
      <c r="Z7" s="1550"/>
      <c r="AA7" s="1564" t="s">
        <v>37</v>
      </c>
      <c r="AB7" s="1565"/>
      <c r="AC7" s="1566"/>
      <c r="AD7" s="1549">
        <v>45590</v>
      </c>
      <c r="AE7" s="1555"/>
      <c r="AF7" s="1549">
        <v>45621</v>
      </c>
      <c r="AG7" s="1555"/>
      <c r="AH7" s="1520">
        <v>45651</v>
      </c>
      <c r="AI7" s="1550"/>
      <c r="AJ7" s="1556" t="s">
        <v>38</v>
      </c>
      <c r="AK7" s="1557"/>
      <c r="AL7" s="1558"/>
      <c r="AM7" s="1559" t="s">
        <v>172</v>
      </c>
      <c r="AN7" s="1560"/>
      <c r="AO7" s="1561"/>
    </row>
    <row r="8" spans="1:43" s="30" customFormat="1" ht="54.95" customHeight="1" thickTop="1">
      <c r="B8" s="206"/>
      <c r="C8" s="739" t="s">
        <v>174</v>
      </c>
      <c r="D8" s="367" t="s">
        <v>175</v>
      </c>
      <c r="E8" s="739" t="s">
        <v>174</v>
      </c>
      <c r="F8" s="367" t="s">
        <v>175</v>
      </c>
      <c r="G8" s="741" t="s">
        <v>174</v>
      </c>
      <c r="H8" s="367" t="s">
        <v>175</v>
      </c>
      <c r="I8" s="742" t="s">
        <v>174</v>
      </c>
      <c r="J8" s="272" t="s">
        <v>175</v>
      </c>
      <c r="K8" s="744" t="s">
        <v>176</v>
      </c>
      <c r="L8" s="404" t="s">
        <v>174</v>
      </c>
      <c r="M8" s="746" t="s">
        <v>175</v>
      </c>
      <c r="N8" s="404" t="s">
        <v>174</v>
      </c>
      <c r="O8" s="367" t="s">
        <v>175</v>
      </c>
      <c r="P8" s="741" t="s">
        <v>174</v>
      </c>
      <c r="Q8" s="367" t="s">
        <v>175</v>
      </c>
      <c r="R8" s="748" t="s">
        <v>174</v>
      </c>
      <c r="S8" s="273" t="s">
        <v>175</v>
      </c>
      <c r="T8" s="416" t="s">
        <v>176</v>
      </c>
      <c r="U8" s="741" t="s">
        <v>174</v>
      </c>
      <c r="V8" s="367" t="s">
        <v>175</v>
      </c>
      <c r="W8" s="741" t="s">
        <v>174</v>
      </c>
      <c r="X8" s="367" t="s">
        <v>175</v>
      </c>
      <c r="Y8" s="741" t="s">
        <v>174</v>
      </c>
      <c r="Z8" s="367" t="s">
        <v>175</v>
      </c>
      <c r="AA8" s="750" t="s">
        <v>174</v>
      </c>
      <c r="AB8" s="274" t="s">
        <v>175</v>
      </c>
      <c r="AC8" s="931" t="s">
        <v>176</v>
      </c>
      <c r="AD8" s="404" t="s">
        <v>174</v>
      </c>
      <c r="AE8" s="746" t="s">
        <v>175</v>
      </c>
      <c r="AF8" s="404" t="s">
        <v>174</v>
      </c>
      <c r="AG8" s="746" t="s">
        <v>175</v>
      </c>
      <c r="AH8" s="384" t="s">
        <v>174</v>
      </c>
      <c r="AI8" s="746" t="s">
        <v>175</v>
      </c>
      <c r="AJ8" s="452" t="s">
        <v>174</v>
      </c>
      <c r="AK8" s="333" t="s">
        <v>175</v>
      </c>
      <c r="AL8" s="753" t="s">
        <v>176</v>
      </c>
      <c r="AM8" s="394" t="s">
        <v>174</v>
      </c>
      <c r="AN8" s="755" t="s">
        <v>175</v>
      </c>
      <c r="AO8" s="737" t="s">
        <v>176</v>
      </c>
      <c r="AP8" s="727"/>
    </row>
    <row r="9" spans="1:43" s="30" customFormat="1" ht="30" customHeight="1">
      <c r="A9" s="727"/>
      <c r="B9" s="728" t="s">
        <v>257</v>
      </c>
      <c r="C9" s="740"/>
      <c r="D9" s="729"/>
      <c r="E9" s="740"/>
      <c r="F9" s="729"/>
      <c r="G9" s="740"/>
      <c r="H9" s="729"/>
      <c r="I9" s="743"/>
      <c r="J9" s="730"/>
      <c r="K9" s="745"/>
      <c r="L9" s="729"/>
      <c r="M9" s="747"/>
      <c r="N9" s="729"/>
      <c r="O9" s="729"/>
      <c r="P9" s="740"/>
      <c r="Q9" s="729"/>
      <c r="R9" s="749"/>
      <c r="S9" s="731"/>
      <c r="T9" s="732"/>
      <c r="U9" s="740"/>
      <c r="V9" s="729"/>
      <c r="W9" s="740"/>
      <c r="X9" s="729"/>
      <c r="Y9" s="740"/>
      <c r="Z9" s="729"/>
      <c r="AA9" s="751"/>
      <c r="AB9" s="733"/>
      <c r="AC9" s="752"/>
      <c r="AD9" s="729"/>
      <c r="AE9" s="747"/>
      <c r="AF9" s="729"/>
      <c r="AG9" s="747"/>
      <c r="AH9" s="729"/>
      <c r="AI9" s="747"/>
      <c r="AJ9" s="734"/>
      <c r="AK9" s="734"/>
      <c r="AL9" s="754"/>
      <c r="AM9" s="735"/>
      <c r="AN9" s="736"/>
      <c r="AO9" s="756"/>
      <c r="AP9" s="727"/>
      <c r="AQ9" s="727"/>
    </row>
    <row r="10" spans="1:43" ht="29.1" customHeight="1">
      <c r="B10" s="738" t="s">
        <v>258</v>
      </c>
      <c r="C10" s="393">
        <v>0</v>
      </c>
      <c r="D10" s="375">
        <v>0</v>
      </c>
      <c r="E10" s="393">
        <v>0</v>
      </c>
      <c r="F10" s="375">
        <v>0</v>
      </c>
      <c r="G10" s="348">
        <v>0</v>
      </c>
      <c r="H10" s="375">
        <v>0</v>
      </c>
      <c r="I10" s="366">
        <f t="shared" ref="I10:J10" si="0">SUM(C10+E10+G10)</f>
        <v>0</v>
      </c>
      <c r="J10" s="269">
        <f t="shared" si="0"/>
        <v>0</v>
      </c>
      <c r="K10" s="414">
        <f>I10-J10</f>
        <v>0</v>
      </c>
      <c r="L10" s="347">
        <v>0</v>
      </c>
      <c r="M10" s="376">
        <v>0</v>
      </c>
      <c r="N10" s="347">
        <v>0</v>
      </c>
      <c r="O10" s="375">
        <v>0</v>
      </c>
      <c r="P10" s="348">
        <v>0</v>
      </c>
      <c r="Q10" s="375">
        <v>0</v>
      </c>
      <c r="R10" s="433">
        <f t="shared" ref="R10:S12" si="1">SUM(L10+N10+P10)</f>
        <v>0</v>
      </c>
      <c r="S10" s="270">
        <f t="shared" si="1"/>
        <v>0</v>
      </c>
      <c r="T10" s="424">
        <f t="shared" ref="T10:T12" si="2">R10-S10</f>
        <v>0</v>
      </c>
      <c r="U10" s="348">
        <v>0</v>
      </c>
      <c r="V10" s="375">
        <v>0</v>
      </c>
      <c r="W10" s="348">
        <v>0</v>
      </c>
      <c r="X10" s="375">
        <v>0</v>
      </c>
      <c r="Y10" s="348">
        <v>0</v>
      </c>
      <c r="Z10" s="375">
        <v>0</v>
      </c>
      <c r="AA10" s="441">
        <f>SUM(U10+W10+Y10)</f>
        <v>0</v>
      </c>
      <c r="AB10" s="268">
        <f t="shared" ref="AB10" si="3">SUM(V10+X10+Z10)</f>
        <v>0</v>
      </c>
      <c r="AC10" s="451">
        <f t="shared" ref="AC10:AC12" si="4">AA10-AB10</f>
        <v>0</v>
      </c>
      <c r="AD10" s="347">
        <v>0</v>
      </c>
      <c r="AE10" s="376">
        <v>0</v>
      </c>
      <c r="AF10" s="347">
        <v>0</v>
      </c>
      <c r="AG10" s="376">
        <v>0</v>
      </c>
      <c r="AH10" s="392">
        <v>0</v>
      </c>
      <c r="AI10" s="376">
        <v>0</v>
      </c>
      <c r="AJ10" s="458">
        <f t="shared" ref="AJ10:AK10" si="5">SUM(AD10+AF10+AH10)</f>
        <v>0</v>
      </c>
      <c r="AK10" s="308">
        <f t="shared" si="5"/>
        <v>0</v>
      </c>
      <c r="AL10" s="462">
        <f t="shared" ref="AL10:AL12" si="6">AJ10-AK10</f>
        <v>0</v>
      </c>
      <c r="AM10" s="347">
        <f t="shared" ref="AM10:AN12" si="7">SUM(I10+R10+AA10+AJ10)</f>
        <v>0</v>
      </c>
      <c r="AN10" s="382">
        <f t="shared" si="7"/>
        <v>0</v>
      </c>
      <c r="AO10" s="757">
        <f t="shared" ref="AO10:AO12" si="8">AM10-AN10</f>
        <v>0</v>
      </c>
      <c r="AP10" s="19"/>
    </row>
    <row r="11" spans="1:43" ht="29.1" customHeight="1">
      <c r="B11" s="349" t="s">
        <v>259</v>
      </c>
      <c r="C11" s="348">
        <v>0</v>
      </c>
      <c r="D11" s="376">
        <v>0</v>
      </c>
      <c r="E11" s="393">
        <v>0</v>
      </c>
      <c r="F11" s="376">
        <v>0</v>
      </c>
      <c r="G11" s="348">
        <v>0</v>
      </c>
      <c r="H11" s="376">
        <v>0</v>
      </c>
      <c r="I11" s="366">
        <f t="shared" ref="I11:J11" si="9">SUM(C11+E11+G11)</f>
        <v>0</v>
      </c>
      <c r="J11" s="288">
        <f t="shared" si="9"/>
        <v>0</v>
      </c>
      <c r="K11" s="414">
        <f t="shared" ref="K11:K12" si="10">I11-J11</f>
        <v>0</v>
      </c>
      <c r="L11" s="348">
        <v>0</v>
      </c>
      <c r="M11" s="376">
        <v>0</v>
      </c>
      <c r="N11" s="348">
        <v>0</v>
      </c>
      <c r="O11" s="376">
        <v>0</v>
      </c>
      <c r="P11" s="348">
        <v>0</v>
      </c>
      <c r="Q11" s="376">
        <v>0</v>
      </c>
      <c r="R11" s="433">
        <f t="shared" si="1"/>
        <v>0</v>
      </c>
      <c r="S11" s="289">
        <f t="shared" si="1"/>
        <v>0</v>
      </c>
      <c r="T11" s="425">
        <f t="shared" si="2"/>
        <v>0</v>
      </c>
      <c r="U11" s="348">
        <v>0</v>
      </c>
      <c r="V11" s="376">
        <v>0</v>
      </c>
      <c r="W11" s="348">
        <v>0</v>
      </c>
      <c r="X11" s="376">
        <v>0</v>
      </c>
      <c r="Y11" s="348">
        <v>0</v>
      </c>
      <c r="Z11" s="376">
        <v>0</v>
      </c>
      <c r="AA11" s="441">
        <f>SUM(U11+W11+Y11)</f>
        <v>0</v>
      </c>
      <c r="AB11" s="290">
        <f t="shared" ref="AB11" si="11">SUM(V11+X11+Z11)</f>
        <v>0</v>
      </c>
      <c r="AC11" s="451">
        <f t="shared" si="4"/>
        <v>0</v>
      </c>
      <c r="AD11" s="348">
        <v>0</v>
      </c>
      <c r="AE11" s="376">
        <v>0</v>
      </c>
      <c r="AF11" s="348">
        <v>0</v>
      </c>
      <c r="AG11" s="376">
        <v>0</v>
      </c>
      <c r="AH11" s="393">
        <v>0</v>
      </c>
      <c r="AI11" s="376">
        <v>0</v>
      </c>
      <c r="AJ11" s="459">
        <f t="shared" ref="AJ11:AK11" si="12">SUM(AD11+AF11+AH11)</f>
        <v>0</v>
      </c>
      <c r="AK11" s="309">
        <f t="shared" si="12"/>
        <v>0</v>
      </c>
      <c r="AL11" s="462">
        <f t="shared" si="6"/>
        <v>0</v>
      </c>
      <c r="AM11" s="348">
        <f t="shared" si="7"/>
        <v>0</v>
      </c>
      <c r="AN11" s="383">
        <f t="shared" si="7"/>
        <v>0</v>
      </c>
      <c r="AO11" s="758">
        <f t="shared" si="8"/>
        <v>0</v>
      </c>
    </row>
    <row r="12" spans="1:43" ht="29.1" customHeight="1">
      <c r="B12" s="349" t="s">
        <v>260</v>
      </c>
      <c r="C12" s="535">
        <v>0</v>
      </c>
      <c r="D12" s="536">
        <v>0</v>
      </c>
      <c r="E12" s="541">
        <v>0</v>
      </c>
      <c r="F12" s="536">
        <v>0</v>
      </c>
      <c r="G12" s="535">
        <v>0</v>
      </c>
      <c r="H12" s="536">
        <v>0</v>
      </c>
      <c r="I12" s="537">
        <f t="shared" ref="I12:J12" si="13">SUM(C12+E12+G12)</f>
        <v>0</v>
      </c>
      <c r="J12" s="538">
        <f t="shared" si="13"/>
        <v>0</v>
      </c>
      <c r="K12" s="539">
        <f t="shared" si="10"/>
        <v>0</v>
      </c>
      <c r="L12" s="535">
        <v>0</v>
      </c>
      <c r="M12" s="536">
        <v>0</v>
      </c>
      <c r="N12" s="535">
        <v>0</v>
      </c>
      <c r="O12" s="536">
        <v>0</v>
      </c>
      <c r="P12" s="535">
        <v>0</v>
      </c>
      <c r="Q12" s="536">
        <v>0</v>
      </c>
      <c r="R12" s="542">
        <f t="shared" si="1"/>
        <v>0</v>
      </c>
      <c r="S12" s="543">
        <f t="shared" si="1"/>
        <v>0</v>
      </c>
      <c r="T12" s="544">
        <f t="shared" si="2"/>
        <v>0</v>
      </c>
      <c r="U12" s="535">
        <v>0</v>
      </c>
      <c r="V12" s="536">
        <v>0</v>
      </c>
      <c r="W12" s="535">
        <v>0</v>
      </c>
      <c r="X12" s="536">
        <v>0</v>
      </c>
      <c r="Y12" s="535">
        <v>0</v>
      </c>
      <c r="Z12" s="536">
        <v>0</v>
      </c>
      <c r="AA12" s="545">
        <f>SUM(U12+W12+Y12)</f>
        <v>0</v>
      </c>
      <c r="AB12" s="546">
        <f t="shared" ref="AB12" si="14">SUM(V12+X12+Z12)</f>
        <v>0</v>
      </c>
      <c r="AC12" s="547">
        <f t="shared" si="4"/>
        <v>0</v>
      </c>
      <c r="AD12" s="535">
        <v>0</v>
      </c>
      <c r="AE12" s="536">
        <v>0</v>
      </c>
      <c r="AF12" s="535">
        <v>0</v>
      </c>
      <c r="AG12" s="536">
        <v>0</v>
      </c>
      <c r="AH12" s="541">
        <v>0</v>
      </c>
      <c r="AI12" s="536">
        <v>0</v>
      </c>
      <c r="AJ12" s="548">
        <f t="shared" ref="AJ12:AK12" si="15">SUM(AD12+AF12+AH12)</f>
        <v>0</v>
      </c>
      <c r="AK12" s="549">
        <f t="shared" si="15"/>
        <v>0</v>
      </c>
      <c r="AL12" s="463">
        <f t="shared" si="6"/>
        <v>0</v>
      </c>
      <c r="AM12" s="535">
        <f t="shared" si="7"/>
        <v>0</v>
      </c>
      <c r="AN12" s="540">
        <f t="shared" si="7"/>
        <v>0</v>
      </c>
      <c r="AO12" s="759">
        <f t="shared" si="8"/>
        <v>0</v>
      </c>
    </row>
    <row r="13" spans="1:43" s="30" customFormat="1" ht="30" customHeight="1">
      <c r="B13" s="640" t="s">
        <v>261</v>
      </c>
      <c r="C13" s="635"/>
      <c r="D13" s="644"/>
      <c r="E13" s="648"/>
      <c r="F13" s="644"/>
      <c r="G13" s="635"/>
      <c r="H13" s="644"/>
      <c r="I13" s="554"/>
      <c r="J13" s="554"/>
      <c r="K13" s="603"/>
      <c r="L13" s="635"/>
      <c r="M13" s="644"/>
      <c r="N13" s="635"/>
      <c r="O13" s="644"/>
      <c r="P13" s="635"/>
      <c r="Q13" s="644"/>
      <c r="R13" s="556"/>
      <c r="S13" s="556"/>
      <c r="T13" s="610"/>
      <c r="U13" s="635"/>
      <c r="V13" s="644"/>
      <c r="W13" s="635"/>
      <c r="X13" s="644"/>
      <c r="Y13" s="635"/>
      <c r="Z13" s="644"/>
      <c r="AA13" s="557"/>
      <c r="AB13" s="557"/>
      <c r="AC13" s="614"/>
      <c r="AD13" s="635"/>
      <c r="AE13" s="644"/>
      <c r="AF13" s="635"/>
      <c r="AG13" s="644"/>
      <c r="AH13" s="648"/>
      <c r="AI13" s="644"/>
      <c r="AJ13" s="558"/>
      <c r="AK13" s="558"/>
      <c r="AL13" s="618"/>
      <c r="AM13" s="559"/>
      <c r="AN13" s="559"/>
      <c r="AO13" s="760"/>
    </row>
    <row r="14" spans="1:43" ht="29.1" customHeight="1">
      <c r="B14" s="349" t="s">
        <v>262</v>
      </c>
      <c r="C14" s="348">
        <v>0</v>
      </c>
      <c r="D14" s="376">
        <v>0</v>
      </c>
      <c r="E14" s="393">
        <v>0</v>
      </c>
      <c r="F14" s="376">
        <v>0</v>
      </c>
      <c r="G14" s="348">
        <v>0</v>
      </c>
      <c r="H14" s="376">
        <v>0</v>
      </c>
      <c r="I14" s="366">
        <f t="shared" ref="I14:J14" si="16">SUM(C14+E14+G14)</f>
        <v>0</v>
      </c>
      <c r="J14" s="288">
        <f t="shared" si="16"/>
        <v>0</v>
      </c>
      <c r="K14" s="414">
        <f t="shared" ref="K14:K17" si="17">I14-J14</f>
        <v>0</v>
      </c>
      <c r="L14" s="348">
        <v>0</v>
      </c>
      <c r="M14" s="376">
        <v>0</v>
      </c>
      <c r="N14" s="348">
        <v>0</v>
      </c>
      <c r="O14" s="376">
        <v>0</v>
      </c>
      <c r="P14" s="348">
        <v>0</v>
      </c>
      <c r="Q14" s="376">
        <v>0</v>
      </c>
      <c r="R14" s="433">
        <f t="shared" ref="R14:S17" si="18">SUM(L14+N14+P14)</f>
        <v>0</v>
      </c>
      <c r="S14" s="289">
        <f t="shared" si="18"/>
        <v>0</v>
      </c>
      <c r="T14" s="425">
        <f t="shared" ref="T14:T17" si="19">R14-S14</f>
        <v>0</v>
      </c>
      <c r="U14" s="348">
        <v>0</v>
      </c>
      <c r="V14" s="376">
        <v>0</v>
      </c>
      <c r="W14" s="348">
        <v>0</v>
      </c>
      <c r="X14" s="376">
        <v>0</v>
      </c>
      <c r="Y14" s="348">
        <v>0</v>
      </c>
      <c r="Z14" s="376">
        <v>0</v>
      </c>
      <c r="AA14" s="441">
        <f>SUM(U14+W14+Y14)</f>
        <v>0</v>
      </c>
      <c r="AB14" s="290">
        <f t="shared" ref="AB14" si="20">SUM(V14+X14+Z14)</f>
        <v>0</v>
      </c>
      <c r="AC14" s="451">
        <f t="shared" ref="AC14:AC17" si="21">AA14-AB14</f>
        <v>0</v>
      </c>
      <c r="AD14" s="348">
        <v>0</v>
      </c>
      <c r="AE14" s="376">
        <v>0</v>
      </c>
      <c r="AF14" s="348">
        <v>0</v>
      </c>
      <c r="AG14" s="376">
        <v>0</v>
      </c>
      <c r="AH14" s="393">
        <v>0</v>
      </c>
      <c r="AI14" s="376">
        <v>0</v>
      </c>
      <c r="AJ14" s="459">
        <f t="shared" ref="AJ14:AK14" si="22">SUM(AD14+AF14+AH14)</f>
        <v>0</v>
      </c>
      <c r="AK14" s="309">
        <f t="shared" si="22"/>
        <v>0</v>
      </c>
      <c r="AL14" s="462">
        <f t="shared" ref="AL14:AL17" si="23">AJ14-AK14</f>
        <v>0</v>
      </c>
      <c r="AM14" s="348">
        <f t="shared" ref="AM14:AN17" si="24">SUM(I14+R14+AA14+AJ14)</f>
        <v>0</v>
      </c>
      <c r="AN14" s="383">
        <f t="shared" si="24"/>
        <v>0</v>
      </c>
      <c r="AO14" s="758">
        <f t="shared" ref="AO14:AO17" si="25">AM14-AN14</f>
        <v>0</v>
      </c>
    </row>
    <row r="15" spans="1:43" ht="29.1" customHeight="1">
      <c r="B15" s="349" t="s">
        <v>263</v>
      </c>
      <c r="C15" s="347">
        <v>0</v>
      </c>
      <c r="D15" s="375">
        <v>0</v>
      </c>
      <c r="E15" s="392">
        <v>0</v>
      </c>
      <c r="F15" s="375">
        <v>0</v>
      </c>
      <c r="G15" s="347">
        <v>0</v>
      </c>
      <c r="H15" s="375">
        <v>0</v>
      </c>
      <c r="I15" s="365">
        <f>SUM(C15+E15+G15)</f>
        <v>0</v>
      </c>
      <c r="J15" s="269">
        <f t="shared" ref="J15" si="26">SUM(D15+F15+H15)</f>
        <v>0</v>
      </c>
      <c r="K15" s="413">
        <f t="shared" si="17"/>
        <v>0</v>
      </c>
      <c r="L15" s="347">
        <v>0</v>
      </c>
      <c r="M15" s="375">
        <v>0</v>
      </c>
      <c r="N15" s="347">
        <v>0</v>
      </c>
      <c r="O15" s="375">
        <v>0</v>
      </c>
      <c r="P15" s="347">
        <v>0</v>
      </c>
      <c r="Q15" s="375">
        <v>0</v>
      </c>
      <c r="R15" s="432">
        <f t="shared" si="18"/>
        <v>0</v>
      </c>
      <c r="S15" s="270">
        <f t="shared" si="18"/>
        <v>0</v>
      </c>
      <c r="T15" s="424">
        <f t="shared" si="19"/>
        <v>0</v>
      </c>
      <c r="U15" s="347">
        <v>0</v>
      </c>
      <c r="V15" s="375">
        <v>0</v>
      </c>
      <c r="W15" s="347">
        <v>0</v>
      </c>
      <c r="X15" s="375">
        <v>0</v>
      </c>
      <c r="Y15" s="347">
        <v>0</v>
      </c>
      <c r="Z15" s="375">
        <v>0</v>
      </c>
      <c r="AA15" s="440">
        <f>SUM(U15+W15+Y15)</f>
        <v>0</v>
      </c>
      <c r="AB15" s="268">
        <f t="shared" ref="AB15" si="27">SUM(V15+X15+Z15)</f>
        <v>0</v>
      </c>
      <c r="AC15" s="450">
        <f t="shared" si="21"/>
        <v>0</v>
      </c>
      <c r="AD15" s="347">
        <v>0</v>
      </c>
      <c r="AE15" s="375">
        <v>0</v>
      </c>
      <c r="AF15" s="347">
        <v>0</v>
      </c>
      <c r="AG15" s="375">
        <v>0</v>
      </c>
      <c r="AH15" s="392">
        <v>0</v>
      </c>
      <c r="AI15" s="375">
        <v>0</v>
      </c>
      <c r="AJ15" s="458">
        <f t="shared" ref="AJ15:AK15" si="28">SUM(AD15+AF15+AH15)</f>
        <v>0</v>
      </c>
      <c r="AK15" s="308">
        <f t="shared" si="28"/>
        <v>0</v>
      </c>
      <c r="AL15" s="461">
        <f t="shared" si="23"/>
        <v>0</v>
      </c>
      <c r="AM15" s="347">
        <f t="shared" si="24"/>
        <v>0</v>
      </c>
      <c r="AN15" s="382">
        <f t="shared" si="24"/>
        <v>0</v>
      </c>
      <c r="AO15" s="757">
        <f t="shared" si="25"/>
        <v>0</v>
      </c>
    </row>
    <row r="16" spans="1:43" ht="29.1" customHeight="1">
      <c r="B16" s="349" t="s">
        <v>264</v>
      </c>
      <c r="C16" s="347">
        <v>0</v>
      </c>
      <c r="D16" s="375">
        <v>0</v>
      </c>
      <c r="E16" s="392">
        <v>0</v>
      </c>
      <c r="F16" s="375">
        <v>0</v>
      </c>
      <c r="G16" s="347">
        <v>0</v>
      </c>
      <c r="H16" s="375">
        <v>0</v>
      </c>
      <c r="I16" s="365">
        <f>SUM(C16+E16+G16)</f>
        <v>0</v>
      </c>
      <c r="J16" s="269">
        <f t="shared" ref="J16" si="29">SUM(D16+F16+H16)</f>
        <v>0</v>
      </c>
      <c r="K16" s="413">
        <f t="shared" si="17"/>
        <v>0</v>
      </c>
      <c r="L16" s="347">
        <v>0</v>
      </c>
      <c r="M16" s="375">
        <v>0</v>
      </c>
      <c r="N16" s="347">
        <v>0</v>
      </c>
      <c r="O16" s="375">
        <v>0</v>
      </c>
      <c r="P16" s="347">
        <v>0</v>
      </c>
      <c r="Q16" s="375">
        <v>0</v>
      </c>
      <c r="R16" s="432">
        <f t="shared" si="18"/>
        <v>0</v>
      </c>
      <c r="S16" s="270">
        <f t="shared" si="18"/>
        <v>0</v>
      </c>
      <c r="T16" s="424">
        <f t="shared" si="19"/>
        <v>0</v>
      </c>
      <c r="U16" s="347">
        <v>0</v>
      </c>
      <c r="V16" s="375">
        <v>0</v>
      </c>
      <c r="W16" s="347">
        <v>0</v>
      </c>
      <c r="X16" s="375">
        <v>0</v>
      </c>
      <c r="Y16" s="347">
        <v>0</v>
      </c>
      <c r="Z16" s="375">
        <v>0</v>
      </c>
      <c r="AA16" s="440">
        <f>SUM(U16+W16+Y16)</f>
        <v>0</v>
      </c>
      <c r="AB16" s="268">
        <f t="shared" ref="AB16" si="30">SUM(V16+X16+Z16)</f>
        <v>0</v>
      </c>
      <c r="AC16" s="450">
        <f t="shared" si="21"/>
        <v>0</v>
      </c>
      <c r="AD16" s="347">
        <v>0</v>
      </c>
      <c r="AE16" s="375">
        <v>0</v>
      </c>
      <c r="AF16" s="347">
        <v>0</v>
      </c>
      <c r="AG16" s="375">
        <v>0</v>
      </c>
      <c r="AH16" s="392">
        <v>0</v>
      </c>
      <c r="AI16" s="375">
        <v>0</v>
      </c>
      <c r="AJ16" s="458">
        <f t="shared" ref="AJ16:AK16" si="31">SUM(AD16+AF16+AH16)</f>
        <v>0</v>
      </c>
      <c r="AK16" s="308">
        <f t="shared" si="31"/>
        <v>0</v>
      </c>
      <c r="AL16" s="461">
        <f t="shared" si="23"/>
        <v>0</v>
      </c>
      <c r="AM16" s="347">
        <f t="shared" si="24"/>
        <v>0</v>
      </c>
      <c r="AN16" s="382">
        <f t="shared" si="24"/>
        <v>0</v>
      </c>
      <c r="AO16" s="757">
        <f>AM16-AN16</f>
        <v>0</v>
      </c>
    </row>
    <row r="17" spans="1:41" ht="29.1" customHeight="1">
      <c r="B17" s="349" t="s">
        <v>265</v>
      </c>
      <c r="C17" s="535">
        <v>0</v>
      </c>
      <c r="D17" s="536">
        <v>0</v>
      </c>
      <c r="E17" s="541">
        <v>0</v>
      </c>
      <c r="F17" s="536">
        <v>0</v>
      </c>
      <c r="G17" s="535">
        <v>0</v>
      </c>
      <c r="H17" s="536">
        <v>0</v>
      </c>
      <c r="I17" s="537">
        <f>SUM(C17+E17+G17)</f>
        <v>0</v>
      </c>
      <c r="J17" s="538">
        <f t="shared" ref="J17" si="32">SUM(D17+F17+H17)</f>
        <v>0</v>
      </c>
      <c r="K17" s="539">
        <f t="shared" si="17"/>
        <v>0</v>
      </c>
      <c r="L17" s="535">
        <v>0</v>
      </c>
      <c r="M17" s="536">
        <v>0</v>
      </c>
      <c r="N17" s="535">
        <v>0</v>
      </c>
      <c r="O17" s="536">
        <v>0</v>
      </c>
      <c r="P17" s="535">
        <v>0</v>
      </c>
      <c r="Q17" s="536">
        <v>0</v>
      </c>
      <c r="R17" s="542">
        <f t="shared" si="18"/>
        <v>0</v>
      </c>
      <c r="S17" s="543">
        <f t="shared" si="18"/>
        <v>0</v>
      </c>
      <c r="T17" s="544">
        <f t="shared" si="19"/>
        <v>0</v>
      </c>
      <c r="U17" s="535">
        <v>0</v>
      </c>
      <c r="V17" s="536">
        <v>0</v>
      </c>
      <c r="W17" s="535">
        <v>0</v>
      </c>
      <c r="X17" s="536">
        <v>0</v>
      </c>
      <c r="Y17" s="535">
        <v>0</v>
      </c>
      <c r="Z17" s="536">
        <v>0</v>
      </c>
      <c r="AA17" s="545">
        <f>SUM(U17+W17+Y17)</f>
        <v>0</v>
      </c>
      <c r="AB17" s="546">
        <f t="shared" ref="AB17" si="33">SUM(V17+X17+Z17)</f>
        <v>0</v>
      </c>
      <c r="AC17" s="547">
        <f t="shared" si="21"/>
        <v>0</v>
      </c>
      <c r="AD17" s="535">
        <v>0</v>
      </c>
      <c r="AE17" s="536">
        <v>0</v>
      </c>
      <c r="AF17" s="535">
        <v>0</v>
      </c>
      <c r="AG17" s="536">
        <v>0</v>
      </c>
      <c r="AH17" s="541">
        <v>0</v>
      </c>
      <c r="AI17" s="536">
        <v>0</v>
      </c>
      <c r="AJ17" s="548">
        <f t="shared" ref="AJ17:AK17" si="34">SUM(AD17+AF17+AH17)</f>
        <v>0</v>
      </c>
      <c r="AK17" s="549">
        <f t="shared" si="34"/>
        <v>0</v>
      </c>
      <c r="AL17" s="463">
        <f t="shared" si="23"/>
        <v>0</v>
      </c>
      <c r="AM17" s="535">
        <f t="shared" si="24"/>
        <v>0</v>
      </c>
      <c r="AN17" s="540">
        <f t="shared" si="24"/>
        <v>0</v>
      </c>
      <c r="AO17" s="759">
        <f t="shared" si="25"/>
        <v>0</v>
      </c>
    </row>
    <row r="18" spans="1:41" s="30" customFormat="1" ht="30" customHeight="1">
      <c r="B18" s="641" t="s">
        <v>266</v>
      </c>
      <c r="C18" s="637"/>
      <c r="D18" s="645"/>
      <c r="E18" s="649"/>
      <c r="F18" s="645"/>
      <c r="G18" s="637"/>
      <c r="H18" s="645"/>
      <c r="I18" s="561"/>
      <c r="J18" s="561"/>
      <c r="K18" s="604"/>
      <c r="L18" s="637"/>
      <c r="M18" s="645"/>
      <c r="N18" s="637"/>
      <c r="O18" s="645"/>
      <c r="P18" s="637"/>
      <c r="Q18" s="645"/>
      <c r="R18" s="563"/>
      <c r="S18" s="563"/>
      <c r="T18" s="611"/>
      <c r="U18" s="637"/>
      <c r="V18" s="645"/>
      <c r="W18" s="637"/>
      <c r="X18" s="645"/>
      <c r="Y18" s="637"/>
      <c r="Z18" s="645"/>
      <c r="AA18" s="564"/>
      <c r="AB18" s="564"/>
      <c r="AC18" s="615"/>
      <c r="AD18" s="637"/>
      <c r="AE18" s="645"/>
      <c r="AF18" s="637"/>
      <c r="AG18" s="645"/>
      <c r="AH18" s="649"/>
      <c r="AI18" s="645"/>
      <c r="AJ18" s="565"/>
      <c r="AK18" s="565"/>
      <c r="AL18" s="619"/>
      <c r="AM18" s="566"/>
      <c r="AN18" s="566"/>
      <c r="AO18" s="761"/>
    </row>
    <row r="19" spans="1:41" ht="29.1" customHeight="1">
      <c r="B19" s="349" t="s">
        <v>267</v>
      </c>
      <c r="C19" s="348">
        <v>0</v>
      </c>
      <c r="D19" s="376">
        <v>0</v>
      </c>
      <c r="E19" s="393">
        <v>0</v>
      </c>
      <c r="F19" s="376">
        <v>0</v>
      </c>
      <c r="G19" s="348">
        <v>0</v>
      </c>
      <c r="H19" s="376">
        <v>0</v>
      </c>
      <c r="I19" s="366">
        <f t="shared" ref="I19:J19" si="35">SUM(C19+E19+G19)</f>
        <v>0</v>
      </c>
      <c r="J19" s="288">
        <f t="shared" si="35"/>
        <v>0</v>
      </c>
      <c r="K19" s="414">
        <f t="shared" ref="K19:K22" si="36">I19-J19</f>
        <v>0</v>
      </c>
      <c r="L19" s="348">
        <v>0</v>
      </c>
      <c r="M19" s="376">
        <v>0</v>
      </c>
      <c r="N19" s="348">
        <v>0</v>
      </c>
      <c r="O19" s="376">
        <v>0</v>
      </c>
      <c r="P19" s="348">
        <v>0</v>
      </c>
      <c r="Q19" s="376">
        <v>0</v>
      </c>
      <c r="R19" s="433">
        <f t="shared" ref="R19:S22" si="37">SUM(L19+N19+P19)</f>
        <v>0</v>
      </c>
      <c r="S19" s="289">
        <f t="shared" si="37"/>
        <v>0</v>
      </c>
      <c r="T19" s="425">
        <f t="shared" ref="T19:T22" si="38">R19-S19</f>
        <v>0</v>
      </c>
      <c r="U19" s="348">
        <v>0</v>
      </c>
      <c r="V19" s="376">
        <v>0</v>
      </c>
      <c r="W19" s="348">
        <v>0</v>
      </c>
      <c r="X19" s="376">
        <v>0</v>
      </c>
      <c r="Y19" s="348">
        <v>0</v>
      </c>
      <c r="Z19" s="376">
        <v>0</v>
      </c>
      <c r="AA19" s="441">
        <f>SUM(U19+W19+Y19)</f>
        <v>0</v>
      </c>
      <c r="AB19" s="290">
        <f t="shared" ref="AB19" si="39">SUM(V19+X19+Z19)</f>
        <v>0</v>
      </c>
      <c r="AC19" s="451">
        <f t="shared" ref="AC19:AC22" si="40">AA19-AB19</f>
        <v>0</v>
      </c>
      <c r="AD19" s="348">
        <v>0</v>
      </c>
      <c r="AE19" s="376">
        <v>0</v>
      </c>
      <c r="AF19" s="348">
        <v>0</v>
      </c>
      <c r="AG19" s="376">
        <v>0</v>
      </c>
      <c r="AH19" s="393">
        <v>0</v>
      </c>
      <c r="AI19" s="376">
        <v>0</v>
      </c>
      <c r="AJ19" s="459">
        <f t="shared" ref="AJ19:AK19" si="41">SUM(AD19+AF19+AH19)</f>
        <v>0</v>
      </c>
      <c r="AK19" s="309">
        <f t="shared" si="41"/>
        <v>0</v>
      </c>
      <c r="AL19" s="462">
        <f t="shared" ref="AL19:AL22" si="42">AJ19-AK19</f>
        <v>0</v>
      </c>
      <c r="AM19" s="348">
        <f t="shared" ref="AM19:AN22" si="43">SUM(I19+R19+AA19+AJ19)</f>
        <v>0</v>
      </c>
      <c r="AN19" s="383">
        <f t="shared" si="43"/>
        <v>0</v>
      </c>
      <c r="AO19" s="758">
        <f>AM19-AN19</f>
        <v>0</v>
      </c>
    </row>
    <row r="20" spans="1:41" ht="29.1" customHeight="1">
      <c r="B20" s="349" t="s">
        <v>268</v>
      </c>
      <c r="C20" s="347">
        <v>0</v>
      </c>
      <c r="D20" s="375">
        <v>0</v>
      </c>
      <c r="E20" s="392">
        <v>0</v>
      </c>
      <c r="F20" s="375">
        <v>0</v>
      </c>
      <c r="G20" s="347">
        <v>0</v>
      </c>
      <c r="H20" s="375">
        <v>0</v>
      </c>
      <c r="I20" s="365">
        <f>SUM(C20+E20+G20)</f>
        <v>0</v>
      </c>
      <c r="J20" s="269">
        <f t="shared" ref="J20" si="44">SUM(D20+F20+H20)</f>
        <v>0</v>
      </c>
      <c r="K20" s="413">
        <f t="shared" si="36"/>
        <v>0</v>
      </c>
      <c r="L20" s="347">
        <v>0</v>
      </c>
      <c r="M20" s="375">
        <v>0</v>
      </c>
      <c r="N20" s="347">
        <v>0</v>
      </c>
      <c r="O20" s="375">
        <v>0</v>
      </c>
      <c r="P20" s="347">
        <v>0</v>
      </c>
      <c r="Q20" s="375">
        <v>0</v>
      </c>
      <c r="R20" s="432">
        <f t="shared" si="37"/>
        <v>0</v>
      </c>
      <c r="S20" s="270">
        <f t="shared" si="37"/>
        <v>0</v>
      </c>
      <c r="T20" s="424">
        <f t="shared" si="38"/>
        <v>0</v>
      </c>
      <c r="U20" s="347">
        <v>0</v>
      </c>
      <c r="V20" s="375">
        <v>0</v>
      </c>
      <c r="W20" s="347">
        <v>0</v>
      </c>
      <c r="X20" s="375">
        <v>0</v>
      </c>
      <c r="Y20" s="347">
        <v>0</v>
      </c>
      <c r="Z20" s="375">
        <v>0</v>
      </c>
      <c r="AA20" s="440">
        <f>SUM(U20+W20+Y20)</f>
        <v>0</v>
      </c>
      <c r="AB20" s="268">
        <f t="shared" ref="AB20" si="45">SUM(V20+X20+Z20)</f>
        <v>0</v>
      </c>
      <c r="AC20" s="450">
        <f t="shared" si="40"/>
        <v>0</v>
      </c>
      <c r="AD20" s="347">
        <v>0</v>
      </c>
      <c r="AE20" s="375">
        <v>0</v>
      </c>
      <c r="AF20" s="347">
        <v>0</v>
      </c>
      <c r="AG20" s="375">
        <v>0</v>
      </c>
      <c r="AH20" s="392">
        <v>0</v>
      </c>
      <c r="AI20" s="375">
        <v>0</v>
      </c>
      <c r="AJ20" s="458">
        <f t="shared" ref="AJ20:AK20" si="46">SUM(AD20+AF20+AH20)</f>
        <v>0</v>
      </c>
      <c r="AK20" s="308">
        <f t="shared" si="46"/>
        <v>0</v>
      </c>
      <c r="AL20" s="461">
        <f>AJ20-AK20</f>
        <v>0</v>
      </c>
      <c r="AM20" s="347">
        <f>SUM(I20+R20+AA20+AJ20)</f>
        <v>0</v>
      </c>
      <c r="AN20" s="382">
        <f t="shared" si="43"/>
        <v>0</v>
      </c>
      <c r="AO20" s="757">
        <f t="shared" ref="AO20:AO22" si="47">AM20-AN20</f>
        <v>0</v>
      </c>
    </row>
    <row r="21" spans="1:41" ht="29.1" customHeight="1">
      <c r="B21" s="349" t="s">
        <v>269</v>
      </c>
      <c r="C21" s="347">
        <v>0</v>
      </c>
      <c r="D21" s="375">
        <v>0</v>
      </c>
      <c r="E21" s="392">
        <v>0</v>
      </c>
      <c r="F21" s="375">
        <v>0</v>
      </c>
      <c r="G21" s="347">
        <v>0</v>
      </c>
      <c r="H21" s="375">
        <v>0</v>
      </c>
      <c r="I21" s="365">
        <f>SUM(C21+E21+G21)</f>
        <v>0</v>
      </c>
      <c r="J21" s="269">
        <f t="shared" ref="J21" si="48">SUM(D21+F21+H21)</f>
        <v>0</v>
      </c>
      <c r="K21" s="413">
        <f t="shared" si="36"/>
        <v>0</v>
      </c>
      <c r="L21" s="347">
        <v>0</v>
      </c>
      <c r="M21" s="375">
        <v>0</v>
      </c>
      <c r="N21" s="347">
        <v>0</v>
      </c>
      <c r="O21" s="375">
        <v>0</v>
      </c>
      <c r="P21" s="347">
        <v>0</v>
      </c>
      <c r="Q21" s="375">
        <v>0</v>
      </c>
      <c r="R21" s="432">
        <f>SUM(L21+N21+P21)</f>
        <v>0</v>
      </c>
      <c r="S21" s="270">
        <f t="shared" si="37"/>
        <v>0</v>
      </c>
      <c r="T21" s="424">
        <f t="shared" si="38"/>
        <v>0</v>
      </c>
      <c r="U21" s="347">
        <v>0</v>
      </c>
      <c r="V21" s="375">
        <v>0</v>
      </c>
      <c r="W21" s="347">
        <v>0</v>
      </c>
      <c r="X21" s="375">
        <v>0</v>
      </c>
      <c r="Y21" s="347">
        <v>0</v>
      </c>
      <c r="Z21" s="375">
        <v>0</v>
      </c>
      <c r="AA21" s="440">
        <f>SUM(U21+W21+Y21)</f>
        <v>0</v>
      </c>
      <c r="AB21" s="268">
        <f t="shared" ref="AB21" si="49">SUM(V21+X21+Z21)</f>
        <v>0</v>
      </c>
      <c r="AC21" s="450">
        <f t="shared" si="40"/>
        <v>0</v>
      </c>
      <c r="AD21" s="347">
        <v>0</v>
      </c>
      <c r="AE21" s="375">
        <v>0</v>
      </c>
      <c r="AF21" s="347">
        <v>0</v>
      </c>
      <c r="AG21" s="375">
        <v>0</v>
      </c>
      <c r="AH21" s="392">
        <v>0</v>
      </c>
      <c r="AI21" s="375">
        <v>0</v>
      </c>
      <c r="AJ21" s="458">
        <f t="shared" ref="AJ21:AK21" si="50">SUM(AD21+AF21+AH21)</f>
        <v>0</v>
      </c>
      <c r="AK21" s="308">
        <f t="shared" si="50"/>
        <v>0</v>
      </c>
      <c r="AL21" s="461">
        <f t="shared" si="42"/>
        <v>0</v>
      </c>
      <c r="AM21" s="347">
        <f>SUM(I21+R21+AA21+AJ21)</f>
        <v>0</v>
      </c>
      <c r="AN21" s="382">
        <f>SUM(J21+S21+AB21+AK21)</f>
        <v>0</v>
      </c>
      <c r="AO21" s="757">
        <f t="shared" si="47"/>
        <v>0</v>
      </c>
    </row>
    <row r="22" spans="1:41" ht="29.1" customHeight="1">
      <c r="B22" s="349" t="s">
        <v>270</v>
      </c>
      <c r="C22" s="535">
        <v>0</v>
      </c>
      <c r="D22" s="536">
        <v>0</v>
      </c>
      <c r="E22" s="541">
        <v>0</v>
      </c>
      <c r="F22" s="536">
        <v>0</v>
      </c>
      <c r="G22" s="535">
        <v>0</v>
      </c>
      <c r="H22" s="536">
        <v>0</v>
      </c>
      <c r="I22" s="537">
        <f>SUM(C22+E22+G22)</f>
        <v>0</v>
      </c>
      <c r="J22" s="538">
        <f t="shared" ref="J22" si="51">SUM(D22+F22+H22)</f>
        <v>0</v>
      </c>
      <c r="K22" s="539">
        <f t="shared" si="36"/>
        <v>0</v>
      </c>
      <c r="L22" s="535">
        <v>0</v>
      </c>
      <c r="M22" s="536">
        <v>0</v>
      </c>
      <c r="N22" s="535">
        <v>0</v>
      </c>
      <c r="O22" s="536">
        <v>0</v>
      </c>
      <c r="P22" s="535">
        <v>0</v>
      </c>
      <c r="Q22" s="536">
        <v>0</v>
      </c>
      <c r="R22" s="542">
        <f t="shared" si="37"/>
        <v>0</v>
      </c>
      <c r="S22" s="543">
        <f t="shared" si="37"/>
        <v>0</v>
      </c>
      <c r="T22" s="544">
        <f t="shared" si="38"/>
        <v>0</v>
      </c>
      <c r="U22" s="535">
        <v>0</v>
      </c>
      <c r="V22" s="536">
        <v>0</v>
      </c>
      <c r="W22" s="535">
        <v>0</v>
      </c>
      <c r="X22" s="536">
        <v>0</v>
      </c>
      <c r="Y22" s="535">
        <v>0</v>
      </c>
      <c r="Z22" s="536">
        <v>0</v>
      </c>
      <c r="AA22" s="545">
        <f>SUM(U22+W22+Y22)</f>
        <v>0</v>
      </c>
      <c r="AB22" s="546">
        <f t="shared" ref="AB22" si="52">SUM(V22+X22+Z22)</f>
        <v>0</v>
      </c>
      <c r="AC22" s="547">
        <f t="shared" si="40"/>
        <v>0</v>
      </c>
      <c r="AD22" s="535">
        <v>0</v>
      </c>
      <c r="AE22" s="536">
        <v>0</v>
      </c>
      <c r="AF22" s="535">
        <v>0</v>
      </c>
      <c r="AG22" s="536">
        <v>0</v>
      </c>
      <c r="AH22" s="541">
        <v>0</v>
      </c>
      <c r="AI22" s="536">
        <v>0</v>
      </c>
      <c r="AJ22" s="548">
        <f t="shared" ref="AJ22:AK22" si="53">SUM(AD22+AF22+AH22)</f>
        <v>0</v>
      </c>
      <c r="AK22" s="549">
        <f t="shared" si="53"/>
        <v>0</v>
      </c>
      <c r="AL22" s="463">
        <f t="shared" si="42"/>
        <v>0</v>
      </c>
      <c r="AM22" s="535">
        <f>SUM(I22+R22+AA22+AJ22)</f>
        <v>0</v>
      </c>
      <c r="AN22" s="540">
        <f t="shared" si="43"/>
        <v>0</v>
      </c>
      <c r="AO22" s="759">
        <f t="shared" si="47"/>
        <v>0</v>
      </c>
    </row>
    <row r="23" spans="1:41" s="30" customFormat="1" ht="30" customHeight="1">
      <c r="B23" s="642" t="s">
        <v>271</v>
      </c>
      <c r="C23" s="638"/>
      <c r="D23" s="646"/>
      <c r="E23" s="650"/>
      <c r="F23" s="646"/>
      <c r="G23" s="638"/>
      <c r="H23" s="646"/>
      <c r="I23" s="568"/>
      <c r="J23" s="568"/>
      <c r="K23" s="605"/>
      <c r="L23" s="638"/>
      <c r="M23" s="646"/>
      <c r="N23" s="638"/>
      <c r="O23" s="646"/>
      <c r="P23" s="638"/>
      <c r="Q23" s="646"/>
      <c r="R23" s="570"/>
      <c r="S23" s="570"/>
      <c r="T23" s="612"/>
      <c r="U23" s="638"/>
      <c r="V23" s="646"/>
      <c r="W23" s="638"/>
      <c r="X23" s="646"/>
      <c r="Y23" s="638"/>
      <c r="Z23" s="646"/>
      <c r="AA23" s="571"/>
      <c r="AB23" s="571"/>
      <c r="AC23" s="616"/>
      <c r="AD23" s="638"/>
      <c r="AE23" s="646"/>
      <c r="AF23" s="638"/>
      <c r="AG23" s="646"/>
      <c r="AH23" s="650"/>
      <c r="AI23" s="646"/>
      <c r="AJ23" s="572"/>
      <c r="AK23" s="572"/>
      <c r="AL23" s="620"/>
      <c r="AM23" s="573"/>
      <c r="AN23" s="573"/>
      <c r="AO23" s="762"/>
    </row>
    <row r="24" spans="1:41" ht="29.1" customHeight="1">
      <c r="B24" s="349" t="s">
        <v>272</v>
      </c>
      <c r="C24" s="348">
        <v>0</v>
      </c>
      <c r="D24" s="376">
        <v>0</v>
      </c>
      <c r="E24" s="393">
        <v>0</v>
      </c>
      <c r="F24" s="376">
        <v>0</v>
      </c>
      <c r="G24" s="348">
        <v>0</v>
      </c>
      <c r="H24" s="376">
        <v>0</v>
      </c>
      <c r="I24" s="366">
        <f>SUM(C24+E24+G24)</f>
        <v>0</v>
      </c>
      <c r="J24" s="288">
        <f t="shared" ref="J24" si="54">SUM(D24+F24+H24)</f>
        <v>0</v>
      </c>
      <c r="K24" s="414">
        <f t="shared" ref="K24:K26" si="55">I24-J24</f>
        <v>0</v>
      </c>
      <c r="L24" s="348">
        <v>0</v>
      </c>
      <c r="M24" s="376">
        <v>0</v>
      </c>
      <c r="N24" s="348">
        <v>0</v>
      </c>
      <c r="O24" s="376">
        <v>0</v>
      </c>
      <c r="P24" s="348">
        <v>0</v>
      </c>
      <c r="Q24" s="376">
        <v>0</v>
      </c>
      <c r="R24" s="433">
        <f t="shared" ref="R24:S26" si="56">SUM(L24+N24+P24)</f>
        <v>0</v>
      </c>
      <c r="S24" s="289">
        <f t="shared" si="56"/>
        <v>0</v>
      </c>
      <c r="T24" s="425">
        <f t="shared" ref="T24:T26" si="57">R24-S24</f>
        <v>0</v>
      </c>
      <c r="U24" s="348">
        <v>0</v>
      </c>
      <c r="V24" s="376">
        <v>0</v>
      </c>
      <c r="W24" s="348">
        <v>0</v>
      </c>
      <c r="X24" s="376">
        <v>0</v>
      </c>
      <c r="Y24" s="348">
        <v>0</v>
      </c>
      <c r="Z24" s="376">
        <v>0</v>
      </c>
      <c r="AA24" s="441">
        <f>SUM(U24+W24+Y24)</f>
        <v>0</v>
      </c>
      <c r="AB24" s="290">
        <f t="shared" ref="AB24" si="58">SUM(V24+X24+Z24)</f>
        <v>0</v>
      </c>
      <c r="AC24" s="451">
        <f t="shared" ref="AC24:AC26" si="59">AA24-AB24</f>
        <v>0</v>
      </c>
      <c r="AD24" s="348">
        <v>0</v>
      </c>
      <c r="AE24" s="376">
        <v>0</v>
      </c>
      <c r="AF24" s="348">
        <v>0</v>
      </c>
      <c r="AG24" s="376">
        <v>0</v>
      </c>
      <c r="AH24" s="393">
        <v>0</v>
      </c>
      <c r="AI24" s="376">
        <v>0</v>
      </c>
      <c r="AJ24" s="459">
        <f t="shared" ref="AJ24:AK24" si="60">SUM(AD24+AF24+AH24)</f>
        <v>0</v>
      </c>
      <c r="AK24" s="309">
        <f t="shared" si="60"/>
        <v>0</v>
      </c>
      <c r="AL24" s="462">
        <f t="shared" ref="AL24:AL26" si="61">AJ24-AK24</f>
        <v>0</v>
      </c>
      <c r="AM24" s="348">
        <f>SUM(I24+R24+AA24+AJ24)</f>
        <v>0</v>
      </c>
      <c r="AN24" s="383">
        <f t="shared" ref="AN24:AN26" si="62">SUM(J24+S24+AB24+AK24)</f>
        <v>0</v>
      </c>
      <c r="AO24" s="758">
        <f t="shared" ref="AO24:AO26" si="63">AM24-AN24</f>
        <v>0</v>
      </c>
    </row>
    <row r="25" spans="1:41" ht="29.1" customHeight="1">
      <c r="B25" s="349" t="s">
        <v>273</v>
      </c>
      <c r="C25" s="347">
        <v>0</v>
      </c>
      <c r="D25" s="375">
        <v>0</v>
      </c>
      <c r="E25" s="392">
        <v>0</v>
      </c>
      <c r="F25" s="375">
        <v>0</v>
      </c>
      <c r="G25" s="347">
        <v>0</v>
      </c>
      <c r="H25" s="375">
        <v>0</v>
      </c>
      <c r="I25" s="365">
        <f t="shared" ref="I25:J25" si="64">SUM(C25+E25+G25)</f>
        <v>0</v>
      </c>
      <c r="J25" s="269">
        <f t="shared" si="64"/>
        <v>0</v>
      </c>
      <c r="K25" s="413">
        <f t="shared" si="55"/>
        <v>0</v>
      </c>
      <c r="L25" s="347">
        <v>0</v>
      </c>
      <c r="M25" s="375">
        <v>0</v>
      </c>
      <c r="N25" s="347">
        <v>0</v>
      </c>
      <c r="O25" s="375">
        <v>0</v>
      </c>
      <c r="P25" s="347">
        <v>0</v>
      </c>
      <c r="Q25" s="375">
        <v>0</v>
      </c>
      <c r="R25" s="432">
        <f t="shared" si="56"/>
        <v>0</v>
      </c>
      <c r="S25" s="270">
        <f t="shared" si="56"/>
        <v>0</v>
      </c>
      <c r="T25" s="424">
        <f t="shared" si="57"/>
        <v>0</v>
      </c>
      <c r="U25" s="347">
        <v>0</v>
      </c>
      <c r="V25" s="375">
        <v>0</v>
      </c>
      <c r="W25" s="347">
        <v>0</v>
      </c>
      <c r="X25" s="375">
        <v>0</v>
      </c>
      <c r="Y25" s="347">
        <v>0</v>
      </c>
      <c r="Z25" s="375">
        <v>0</v>
      </c>
      <c r="AA25" s="440">
        <f>SUM(U25+W25+Y25)</f>
        <v>0</v>
      </c>
      <c r="AB25" s="268">
        <f t="shared" ref="AB25" si="65">SUM(V25+X25+Z25)</f>
        <v>0</v>
      </c>
      <c r="AC25" s="450">
        <f t="shared" si="59"/>
        <v>0</v>
      </c>
      <c r="AD25" s="347">
        <v>0</v>
      </c>
      <c r="AE25" s="375">
        <v>0</v>
      </c>
      <c r="AF25" s="347">
        <v>0</v>
      </c>
      <c r="AG25" s="375">
        <v>0</v>
      </c>
      <c r="AH25" s="392">
        <v>0</v>
      </c>
      <c r="AI25" s="375">
        <v>0</v>
      </c>
      <c r="AJ25" s="458">
        <f t="shared" ref="AJ25:AK25" si="66">SUM(AD25+AF25+AH25)</f>
        <v>0</v>
      </c>
      <c r="AK25" s="308">
        <f t="shared" si="66"/>
        <v>0</v>
      </c>
      <c r="AL25" s="461">
        <f t="shared" si="61"/>
        <v>0</v>
      </c>
      <c r="AM25" s="347">
        <f>SUM(I25+R25+AA25+AJ25)</f>
        <v>0</v>
      </c>
      <c r="AN25" s="382">
        <f t="shared" si="62"/>
        <v>0</v>
      </c>
      <c r="AO25" s="757">
        <f t="shared" si="63"/>
        <v>0</v>
      </c>
    </row>
    <row r="26" spans="1:41" ht="29.1" customHeight="1">
      <c r="B26" s="349" t="s">
        <v>274</v>
      </c>
      <c r="C26" s="535">
        <v>0</v>
      </c>
      <c r="D26" s="536">
        <v>0</v>
      </c>
      <c r="E26" s="541">
        <v>0</v>
      </c>
      <c r="F26" s="536">
        <v>0</v>
      </c>
      <c r="G26" s="535">
        <v>0</v>
      </c>
      <c r="H26" s="536">
        <v>0</v>
      </c>
      <c r="I26" s="537">
        <f t="shared" ref="I26:J26" si="67">SUM(C26+E26+G26)</f>
        <v>0</v>
      </c>
      <c r="J26" s="538">
        <f t="shared" si="67"/>
        <v>0</v>
      </c>
      <c r="K26" s="539">
        <f t="shared" si="55"/>
        <v>0</v>
      </c>
      <c r="L26" s="535">
        <v>0</v>
      </c>
      <c r="M26" s="536">
        <v>0</v>
      </c>
      <c r="N26" s="535">
        <v>0</v>
      </c>
      <c r="O26" s="536">
        <v>0</v>
      </c>
      <c r="P26" s="535">
        <v>0</v>
      </c>
      <c r="Q26" s="536">
        <v>0</v>
      </c>
      <c r="R26" s="542">
        <f t="shared" si="56"/>
        <v>0</v>
      </c>
      <c r="S26" s="543">
        <f t="shared" si="56"/>
        <v>0</v>
      </c>
      <c r="T26" s="544">
        <f t="shared" si="57"/>
        <v>0</v>
      </c>
      <c r="U26" s="535">
        <v>0</v>
      </c>
      <c r="V26" s="536">
        <v>0</v>
      </c>
      <c r="W26" s="535">
        <v>0</v>
      </c>
      <c r="X26" s="536">
        <v>0</v>
      </c>
      <c r="Y26" s="535">
        <v>0</v>
      </c>
      <c r="Z26" s="536">
        <v>0</v>
      </c>
      <c r="AA26" s="545">
        <f>SUM(U26+W26+Y26)</f>
        <v>0</v>
      </c>
      <c r="AB26" s="546">
        <f t="shared" ref="AB26" si="68">SUM(V26+X26+Z26)</f>
        <v>0</v>
      </c>
      <c r="AC26" s="547">
        <f t="shared" si="59"/>
        <v>0</v>
      </c>
      <c r="AD26" s="535">
        <v>0</v>
      </c>
      <c r="AE26" s="536">
        <v>0</v>
      </c>
      <c r="AF26" s="535">
        <v>0</v>
      </c>
      <c r="AG26" s="536">
        <v>0</v>
      </c>
      <c r="AH26" s="541">
        <v>0</v>
      </c>
      <c r="AI26" s="536">
        <v>0</v>
      </c>
      <c r="AJ26" s="548">
        <f t="shared" ref="AJ26:AK26" si="69">SUM(AD26+AF26+AH26)</f>
        <v>0</v>
      </c>
      <c r="AK26" s="549">
        <f t="shared" si="69"/>
        <v>0</v>
      </c>
      <c r="AL26" s="463">
        <f t="shared" si="61"/>
        <v>0</v>
      </c>
      <c r="AM26" s="535">
        <f>SUM(I26+R26+AA26+AJ26)</f>
        <v>0</v>
      </c>
      <c r="AN26" s="540">
        <f t="shared" si="62"/>
        <v>0</v>
      </c>
      <c r="AO26" s="759">
        <f t="shared" si="63"/>
        <v>0</v>
      </c>
    </row>
    <row r="27" spans="1:41" s="30" customFormat="1" ht="30" customHeight="1">
      <c r="B27" s="643" t="s">
        <v>275</v>
      </c>
      <c r="C27" s="639"/>
      <c r="D27" s="647"/>
      <c r="E27" s="651"/>
      <c r="F27" s="647"/>
      <c r="G27" s="639"/>
      <c r="H27" s="647"/>
      <c r="I27" s="575"/>
      <c r="J27" s="575"/>
      <c r="K27" s="606"/>
      <c r="L27" s="639"/>
      <c r="M27" s="647"/>
      <c r="N27" s="639"/>
      <c r="O27" s="647"/>
      <c r="P27" s="639"/>
      <c r="Q27" s="647"/>
      <c r="R27" s="577"/>
      <c r="S27" s="577"/>
      <c r="T27" s="613"/>
      <c r="U27" s="639"/>
      <c r="V27" s="647"/>
      <c r="W27" s="639"/>
      <c r="X27" s="647"/>
      <c r="Y27" s="639"/>
      <c r="Z27" s="647"/>
      <c r="AA27" s="578"/>
      <c r="AB27" s="578"/>
      <c r="AC27" s="617"/>
      <c r="AD27" s="639"/>
      <c r="AE27" s="647"/>
      <c r="AF27" s="639"/>
      <c r="AG27" s="647"/>
      <c r="AH27" s="651"/>
      <c r="AI27" s="647"/>
      <c r="AJ27" s="579"/>
      <c r="AK27" s="579"/>
      <c r="AL27" s="621"/>
      <c r="AM27" s="580"/>
      <c r="AN27" s="580"/>
      <c r="AO27" s="763"/>
    </row>
    <row r="28" spans="1:41" ht="29.1" customHeight="1">
      <c r="B28" s="349" t="s">
        <v>276</v>
      </c>
      <c r="C28" s="348">
        <v>0</v>
      </c>
      <c r="D28" s="376">
        <v>0</v>
      </c>
      <c r="E28" s="393">
        <v>0</v>
      </c>
      <c r="F28" s="376">
        <v>0</v>
      </c>
      <c r="G28" s="348">
        <v>0</v>
      </c>
      <c r="H28" s="376">
        <v>0</v>
      </c>
      <c r="I28" s="366">
        <f t="shared" ref="I28:J28" si="70">SUM(C28+E28+G28)</f>
        <v>0</v>
      </c>
      <c r="J28" s="288">
        <f t="shared" si="70"/>
        <v>0</v>
      </c>
      <c r="K28" s="414">
        <f t="shared" ref="K28:K30" si="71">I28-J28</f>
        <v>0</v>
      </c>
      <c r="L28" s="348">
        <v>0</v>
      </c>
      <c r="M28" s="376">
        <v>0</v>
      </c>
      <c r="N28" s="348">
        <v>0</v>
      </c>
      <c r="O28" s="376">
        <v>0</v>
      </c>
      <c r="P28" s="348">
        <v>0</v>
      </c>
      <c r="Q28" s="376">
        <v>0</v>
      </c>
      <c r="R28" s="433">
        <f>SUM(L28+N28+P28)</f>
        <v>0</v>
      </c>
      <c r="S28" s="289">
        <f t="shared" ref="S28:S30" si="72">SUM(M28+O28+Q28)</f>
        <v>0</v>
      </c>
      <c r="T28" s="425">
        <f t="shared" ref="T28:T30" si="73">R28-S28</f>
        <v>0</v>
      </c>
      <c r="U28" s="348">
        <v>0</v>
      </c>
      <c r="V28" s="376">
        <v>0</v>
      </c>
      <c r="W28" s="348">
        <v>0</v>
      </c>
      <c r="X28" s="376">
        <v>0</v>
      </c>
      <c r="Y28" s="348">
        <v>0</v>
      </c>
      <c r="Z28" s="376">
        <v>0</v>
      </c>
      <c r="AA28" s="441">
        <f t="shared" ref="AA28:AB28" si="74">SUM(U28+W28+Y28)</f>
        <v>0</v>
      </c>
      <c r="AB28" s="290">
        <f t="shared" si="74"/>
        <v>0</v>
      </c>
      <c r="AC28" s="451">
        <f>AA28-AB28</f>
        <v>0</v>
      </c>
      <c r="AD28" s="348">
        <v>0</v>
      </c>
      <c r="AE28" s="376">
        <v>0</v>
      </c>
      <c r="AF28" s="348">
        <v>0</v>
      </c>
      <c r="AG28" s="376">
        <v>0</v>
      </c>
      <c r="AH28" s="393">
        <v>0</v>
      </c>
      <c r="AI28" s="376">
        <v>0</v>
      </c>
      <c r="AJ28" s="459">
        <f t="shared" ref="AJ28" si="75">SUM(AD28+AF28+AH28)</f>
        <v>0</v>
      </c>
      <c r="AK28" s="309">
        <f>SUM(AE28+AG28+AI28)</f>
        <v>0</v>
      </c>
      <c r="AL28" s="462">
        <f t="shared" ref="AL28:AL30" si="76">AJ28-AK28</f>
        <v>0</v>
      </c>
      <c r="AM28" s="348">
        <f>SUM(I28+R28+AA28+AJ28)</f>
        <v>0</v>
      </c>
      <c r="AN28" s="383">
        <f t="shared" ref="AM28:AN30" si="77">SUM(J28+S28+AB28+AK28)</f>
        <v>0</v>
      </c>
      <c r="AO28" s="758">
        <f t="shared" ref="AO28:AO30" si="78">AM28-AN28</f>
        <v>0</v>
      </c>
    </row>
    <row r="29" spans="1:41" ht="29.1" customHeight="1">
      <c r="B29" s="349" t="s">
        <v>277</v>
      </c>
      <c r="C29" s="347">
        <v>0</v>
      </c>
      <c r="D29" s="375">
        <v>0</v>
      </c>
      <c r="E29" s="392">
        <v>0</v>
      </c>
      <c r="F29" s="375">
        <v>0</v>
      </c>
      <c r="G29" s="347">
        <v>0</v>
      </c>
      <c r="H29" s="375">
        <v>0</v>
      </c>
      <c r="I29" s="365">
        <f t="shared" ref="I29:J29" si="79">SUM(C29+E29+G29)</f>
        <v>0</v>
      </c>
      <c r="J29" s="269">
        <f t="shared" si="79"/>
        <v>0</v>
      </c>
      <c r="K29" s="413">
        <f t="shared" si="71"/>
        <v>0</v>
      </c>
      <c r="L29" s="347">
        <v>0</v>
      </c>
      <c r="M29" s="375">
        <v>0</v>
      </c>
      <c r="N29" s="347">
        <v>0</v>
      </c>
      <c r="O29" s="375">
        <v>0</v>
      </c>
      <c r="P29" s="347">
        <v>0</v>
      </c>
      <c r="Q29" s="375">
        <v>0</v>
      </c>
      <c r="R29" s="432">
        <f>SUM(L29+N29+P29)</f>
        <v>0</v>
      </c>
      <c r="S29" s="270">
        <f t="shared" si="72"/>
        <v>0</v>
      </c>
      <c r="T29" s="424">
        <f t="shared" si="73"/>
        <v>0</v>
      </c>
      <c r="U29" s="347">
        <v>0</v>
      </c>
      <c r="V29" s="375">
        <v>0</v>
      </c>
      <c r="W29" s="347">
        <v>0</v>
      </c>
      <c r="X29" s="375">
        <v>0</v>
      </c>
      <c r="Y29" s="347">
        <v>0</v>
      </c>
      <c r="Z29" s="375">
        <v>0</v>
      </c>
      <c r="AA29" s="440">
        <f>SUM(U29+W29+Y29)</f>
        <v>0</v>
      </c>
      <c r="AB29" s="268">
        <f t="shared" ref="AB29" si="80">SUM(V29+X29+Z29)</f>
        <v>0</v>
      </c>
      <c r="AC29" s="450">
        <f t="shared" ref="AC29:AC30" si="81">AA29-AB29</f>
        <v>0</v>
      </c>
      <c r="AD29" s="347">
        <v>0</v>
      </c>
      <c r="AE29" s="375">
        <v>0</v>
      </c>
      <c r="AF29" s="347">
        <v>0</v>
      </c>
      <c r="AG29" s="375">
        <v>0</v>
      </c>
      <c r="AH29" s="392">
        <v>0</v>
      </c>
      <c r="AI29" s="375">
        <v>0</v>
      </c>
      <c r="AJ29" s="458">
        <f>SUM(AD29+AF29+AH29)</f>
        <v>0</v>
      </c>
      <c r="AK29" s="308">
        <f>SUM(AE29+AG29+AI29)</f>
        <v>0</v>
      </c>
      <c r="AL29" s="461">
        <f t="shared" si="76"/>
        <v>0</v>
      </c>
      <c r="AM29" s="347">
        <f>SUM(I29+R29+AA29+AJ29)</f>
        <v>0</v>
      </c>
      <c r="AN29" s="382">
        <f t="shared" si="77"/>
        <v>0</v>
      </c>
      <c r="AO29" s="757">
        <f t="shared" si="78"/>
        <v>0</v>
      </c>
    </row>
    <row r="30" spans="1:41" ht="29.1" customHeight="1" thickBot="1">
      <c r="B30" s="350" t="s">
        <v>278</v>
      </c>
      <c r="C30" s="535">
        <v>0</v>
      </c>
      <c r="D30" s="536">
        <v>0</v>
      </c>
      <c r="E30" s="541">
        <v>0</v>
      </c>
      <c r="F30" s="536">
        <v>0</v>
      </c>
      <c r="G30" s="535">
        <v>0</v>
      </c>
      <c r="H30" s="536">
        <v>0</v>
      </c>
      <c r="I30" s="537">
        <f t="shared" ref="I30:J30" si="82">SUM(C30+E30+G30)</f>
        <v>0</v>
      </c>
      <c r="J30" s="538">
        <f t="shared" si="82"/>
        <v>0</v>
      </c>
      <c r="K30" s="539">
        <f t="shared" si="71"/>
        <v>0</v>
      </c>
      <c r="L30" s="535">
        <v>0</v>
      </c>
      <c r="M30" s="536">
        <v>0</v>
      </c>
      <c r="N30" s="535">
        <v>0</v>
      </c>
      <c r="O30" s="536">
        <v>0</v>
      </c>
      <c r="P30" s="535">
        <v>0</v>
      </c>
      <c r="Q30" s="536">
        <v>0</v>
      </c>
      <c r="R30" s="542">
        <f>SUM(L30+N30+P30)</f>
        <v>0</v>
      </c>
      <c r="S30" s="543">
        <f t="shared" si="72"/>
        <v>0</v>
      </c>
      <c r="T30" s="544">
        <f t="shared" si="73"/>
        <v>0</v>
      </c>
      <c r="U30" s="535">
        <v>0</v>
      </c>
      <c r="V30" s="536">
        <v>0</v>
      </c>
      <c r="W30" s="535">
        <v>0</v>
      </c>
      <c r="X30" s="536">
        <v>0</v>
      </c>
      <c r="Y30" s="535">
        <v>0</v>
      </c>
      <c r="Z30" s="536">
        <v>0</v>
      </c>
      <c r="AA30" s="545">
        <f t="shared" ref="AA30:AB30" si="83">SUM(U30+W30+Y30)</f>
        <v>0</v>
      </c>
      <c r="AB30" s="546">
        <f t="shared" si="83"/>
        <v>0</v>
      </c>
      <c r="AC30" s="547">
        <f t="shared" si="81"/>
        <v>0</v>
      </c>
      <c r="AD30" s="535">
        <v>0</v>
      </c>
      <c r="AE30" s="536">
        <v>0</v>
      </c>
      <c r="AF30" s="535">
        <v>0</v>
      </c>
      <c r="AG30" s="536">
        <v>0</v>
      </c>
      <c r="AH30" s="541">
        <v>0</v>
      </c>
      <c r="AI30" s="536">
        <v>0</v>
      </c>
      <c r="AJ30" s="548">
        <f>SUM(AD30+AF30+AH30)</f>
        <v>0</v>
      </c>
      <c r="AK30" s="549">
        <f>SUM(AE30+AG30+AI30)</f>
        <v>0</v>
      </c>
      <c r="AL30" s="463">
        <f t="shared" si="76"/>
        <v>0</v>
      </c>
      <c r="AM30" s="535">
        <f t="shared" si="77"/>
        <v>0</v>
      </c>
      <c r="AN30" s="540">
        <f t="shared" si="77"/>
        <v>0</v>
      </c>
      <c r="AO30" s="759">
        <f t="shared" si="78"/>
        <v>0</v>
      </c>
    </row>
    <row r="31" spans="1:41" s="30" customFormat="1" ht="30" customHeight="1" thickTop="1" thickBot="1">
      <c r="A31" s="727"/>
      <c r="B31" s="1221" t="s">
        <v>183</v>
      </c>
      <c r="C31" s="795">
        <f t="shared" ref="C31:AO31" si="84">SUM(C10:C12,C14:C17,C19:C22,C24:C26,C28:C30)</f>
        <v>0</v>
      </c>
      <c r="D31" s="795">
        <f t="shared" si="84"/>
        <v>0</v>
      </c>
      <c r="E31" s="795">
        <f t="shared" si="84"/>
        <v>0</v>
      </c>
      <c r="F31" s="795">
        <f t="shared" si="84"/>
        <v>0</v>
      </c>
      <c r="G31" s="795">
        <f t="shared" si="84"/>
        <v>0</v>
      </c>
      <c r="H31" s="795">
        <f t="shared" si="84"/>
        <v>0</v>
      </c>
      <c r="I31" s="1405">
        <f t="shared" si="84"/>
        <v>0</v>
      </c>
      <c r="J31" s="1405">
        <f t="shared" si="84"/>
        <v>0</v>
      </c>
      <c r="K31" s="1405">
        <f t="shared" si="84"/>
        <v>0</v>
      </c>
      <c r="L31" s="795">
        <f t="shared" si="84"/>
        <v>0</v>
      </c>
      <c r="M31" s="795">
        <f t="shared" si="84"/>
        <v>0</v>
      </c>
      <c r="N31" s="795">
        <f t="shared" si="84"/>
        <v>0</v>
      </c>
      <c r="O31" s="795">
        <f t="shared" si="84"/>
        <v>0</v>
      </c>
      <c r="P31" s="795">
        <f t="shared" si="84"/>
        <v>0</v>
      </c>
      <c r="Q31" s="795">
        <f t="shared" si="84"/>
        <v>0</v>
      </c>
      <c r="R31" s="1404">
        <f t="shared" si="84"/>
        <v>0</v>
      </c>
      <c r="S31" s="1404">
        <f t="shared" si="84"/>
        <v>0</v>
      </c>
      <c r="T31" s="1404">
        <f t="shared" si="84"/>
        <v>0</v>
      </c>
      <c r="U31" s="795">
        <f t="shared" si="84"/>
        <v>0</v>
      </c>
      <c r="V31" s="795">
        <f t="shared" si="84"/>
        <v>0</v>
      </c>
      <c r="W31" s="795">
        <f t="shared" si="84"/>
        <v>0</v>
      </c>
      <c r="X31" s="795">
        <f t="shared" si="84"/>
        <v>0</v>
      </c>
      <c r="Y31" s="795">
        <f t="shared" si="84"/>
        <v>0</v>
      </c>
      <c r="Z31" s="795">
        <f t="shared" si="84"/>
        <v>0</v>
      </c>
      <c r="AA31" s="1403">
        <f t="shared" si="84"/>
        <v>0</v>
      </c>
      <c r="AB31" s="1403">
        <f t="shared" si="84"/>
        <v>0</v>
      </c>
      <c r="AC31" s="1403">
        <f t="shared" si="84"/>
        <v>0</v>
      </c>
      <c r="AD31" s="795">
        <f t="shared" si="84"/>
        <v>0</v>
      </c>
      <c r="AE31" s="795">
        <f t="shared" si="84"/>
        <v>0</v>
      </c>
      <c r="AF31" s="795">
        <f t="shared" si="84"/>
        <v>0</v>
      </c>
      <c r="AG31" s="795">
        <f t="shared" si="84"/>
        <v>0</v>
      </c>
      <c r="AH31" s="795">
        <f t="shared" si="84"/>
        <v>0</v>
      </c>
      <c r="AI31" s="795">
        <f t="shared" si="84"/>
        <v>0</v>
      </c>
      <c r="AJ31" s="1402">
        <f t="shared" si="84"/>
        <v>0</v>
      </c>
      <c r="AK31" s="1402">
        <f t="shared" si="84"/>
        <v>0</v>
      </c>
      <c r="AL31" s="1402">
        <f t="shared" si="84"/>
        <v>0</v>
      </c>
      <c r="AM31" s="1401">
        <f t="shared" si="84"/>
        <v>0</v>
      </c>
      <c r="AN31" s="1401">
        <f t="shared" si="84"/>
        <v>0</v>
      </c>
      <c r="AO31" s="1401">
        <f t="shared" si="84"/>
        <v>0</v>
      </c>
    </row>
    <row r="32" spans="1:41" ht="31.5" customHeight="1" thickTop="1" thickBot="1">
      <c r="B32" s="636"/>
      <c r="C32" s="21"/>
      <c r="D32" s="21"/>
      <c r="E32" s="21"/>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2:41" ht="54.95" customHeight="1">
      <c r="B33" s="1094" t="s">
        <v>205</v>
      </c>
      <c r="C33" s="768" t="s">
        <v>174</v>
      </c>
      <c r="D33" s="633" t="s">
        <v>175</v>
      </c>
      <c r="E33" s="634" t="s">
        <v>176</v>
      </c>
      <c r="F33" s="21"/>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2:41" ht="30" customHeight="1" thickTop="1">
      <c r="B34" s="1095" t="s">
        <v>257</v>
      </c>
      <c r="C34" s="402">
        <f t="shared" ref="C34:D34" si="85">SUM(AM10:AM12)</f>
        <v>0</v>
      </c>
      <c r="D34" s="356">
        <f t="shared" si="85"/>
        <v>0</v>
      </c>
      <c r="E34" s="1100">
        <f t="shared" ref="E34:E37" si="86">C34-D34</f>
        <v>0</v>
      </c>
      <c r="F34" s="19"/>
    </row>
    <row r="35" spans="2:41" ht="30" customHeight="1">
      <c r="B35" s="1096" t="s">
        <v>261</v>
      </c>
      <c r="C35" s="725">
        <f>SUM(AM14:AM17)</f>
        <v>0</v>
      </c>
      <c r="D35" s="341">
        <f>SUM(AN14:AN17)</f>
        <v>0</v>
      </c>
      <c r="E35" s="726">
        <f t="shared" si="86"/>
        <v>0</v>
      </c>
      <c r="F35" s="19"/>
    </row>
    <row r="36" spans="2:41" ht="30" customHeight="1">
      <c r="B36" s="1097" t="s">
        <v>279</v>
      </c>
      <c r="C36" s="725">
        <f>SUM(AM19:AM22)</f>
        <v>0</v>
      </c>
      <c r="D36" s="341">
        <f>SUM(AN19:AN22)</f>
        <v>0</v>
      </c>
      <c r="E36" s="726">
        <f t="shared" si="86"/>
        <v>0</v>
      </c>
      <c r="F36" s="19"/>
    </row>
    <row r="37" spans="2:41" ht="30" customHeight="1">
      <c r="B37" s="1097" t="s">
        <v>271</v>
      </c>
      <c r="C37" s="725">
        <f>SUM(AM24:AM26)</f>
        <v>0</v>
      </c>
      <c r="D37" s="341">
        <f>SUM(AN24:AN26)</f>
        <v>0</v>
      </c>
      <c r="E37" s="726">
        <f t="shared" si="86"/>
        <v>0</v>
      </c>
      <c r="F37" s="19"/>
    </row>
    <row r="38" spans="2:41" ht="30" customHeight="1" thickBot="1">
      <c r="B38" s="1098" t="s">
        <v>280</v>
      </c>
      <c r="C38" s="796">
        <f>SUM(AM28:AM30)</f>
        <v>0</v>
      </c>
      <c r="D38" s="341">
        <f>SUM(AN28:AN30)</f>
        <v>0</v>
      </c>
      <c r="E38" s="797">
        <f>C38-D38</f>
        <v>0</v>
      </c>
      <c r="F38" s="19"/>
    </row>
    <row r="39" spans="2:41" ht="30" customHeight="1" thickTop="1" thickBot="1">
      <c r="B39" s="1099" t="s">
        <v>183</v>
      </c>
      <c r="C39" s="798">
        <f>SUM(C34:C38)</f>
        <v>0</v>
      </c>
      <c r="D39" s="792">
        <f t="shared" ref="D39" si="87">SUM(D34:D38)</f>
        <v>0</v>
      </c>
      <c r="E39" s="793">
        <f>C39-D39</f>
        <v>0</v>
      </c>
      <c r="F39" s="19"/>
    </row>
    <row r="40" spans="2:41" ht="15" customHeight="1" thickTop="1">
      <c r="C40" s="19"/>
      <c r="D40" s="19"/>
      <c r="E40" s="19"/>
    </row>
  </sheetData>
  <mergeCells count="17">
    <mergeCell ref="AF7:AG7"/>
    <mergeCell ref="AH7:AI7"/>
    <mergeCell ref="AJ7:AL7"/>
    <mergeCell ref="AM7:AO7"/>
    <mergeCell ref="P7:Q7"/>
    <mergeCell ref="R7:T7"/>
    <mergeCell ref="U7:V7"/>
    <mergeCell ref="W7:X7"/>
    <mergeCell ref="Y7:Z7"/>
    <mergeCell ref="AA7:AC7"/>
    <mergeCell ref="AD7:AE7"/>
    <mergeCell ref="L7:M7"/>
    <mergeCell ref="N7:O7"/>
    <mergeCell ref="G7:H7"/>
    <mergeCell ref="I7:K7"/>
    <mergeCell ref="C7:D7"/>
    <mergeCell ref="E7:F7"/>
  </mergeCells>
  <conditionalFormatting sqref="K10:K30 T10:T30 AC10:AC30 AL10:AL30 AO10:AO30">
    <cfRule type="cellIs" dxfId="4" priority="1" operator="lessThan">
      <formula>0</formula>
    </cfRule>
  </conditionalFormatting>
  <pageMargins left="0.7" right="0.7" top="0.75" bottom="0.75" header="0" footer="0"/>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361E1-972B-4BB9-B135-F23C272F023D}">
  <dimension ref="A2:AP42"/>
  <sheetViews>
    <sheetView showGridLines="0" zoomScale="61" zoomScaleNormal="72" workbookViewId="0">
      <selection activeCell="B19" sqref="B19:C19"/>
    </sheetView>
  </sheetViews>
  <sheetFormatPr defaultColWidth="14.42578125" defaultRowHeight="15" customHeight="1"/>
  <cols>
    <col min="1" max="1" width="3.42578125" style="5" customWidth="1"/>
    <col min="2" max="2" width="30" style="5" customWidth="1"/>
    <col min="3" max="3" width="20.140625" style="5" customWidth="1"/>
    <col min="4" max="5" width="12.42578125" style="5" customWidth="1"/>
    <col min="6" max="6" width="12.85546875" style="5" customWidth="1"/>
    <col min="7" max="42" width="12.42578125" style="5" customWidth="1"/>
    <col min="43" max="43" width="3.42578125" style="5" customWidth="1"/>
    <col min="44" max="16384" width="14.42578125" style="5"/>
  </cols>
  <sheetData>
    <row r="2" spans="1:42" ht="45.95" customHeight="1"/>
    <row r="3" spans="1:42" ht="3"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row>
    <row r="4" spans="1:42" ht="30" customHeight="1">
      <c r="A4" s="37"/>
      <c r="B4" s="552" t="s">
        <v>281</v>
      </c>
      <c r="C4" s="35"/>
      <c r="D4" s="35"/>
      <c r="E4" s="35"/>
      <c r="F4" s="35"/>
      <c r="G4" s="551"/>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row>
    <row r="5" spans="1:42" ht="30.95" customHeight="1">
      <c r="B5" s="31"/>
      <c r="C5" s="31"/>
      <c r="D5" s="31"/>
      <c r="E5" s="31"/>
      <c r="F5" s="31"/>
      <c r="G5" s="31"/>
      <c r="H5" s="14"/>
      <c r="I5" s="14"/>
      <c r="J5" s="14"/>
      <c r="K5" s="14"/>
      <c r="L5" s="14"/>
      <c r="M5" s="14"/>
      <c r="N5" s="14"/>
      <c r="O5" s="14"/>
      <c r="P5" s="14"/>
      <c r="Q5" s="14"/>
      <c r="R5" s="14"/>
      <c r="S5" s="14"/>
      <c r="T5" s="14"/>
      <c r="U5" s="14"/>
      <c r="V5" s="14"/>
      <c r="W5" s="14"/>
      <c r="X5" s="14"/>
      <c r="Y5" s="14"/>
      <c r="Z5" s="14"/>
      <c r="AA5" s="14"/>
      <c r="AB5" s="14"/>
      <c r="AC5" s="14"/>
      <c r="AD5" s="14"/>
      <c r="AE5" s="14"/>
      <c r="AF5" s="14"/>
      <c r="AG5" s="14"/>
      <c r="AH5" s="332"/>
      <c r="AI5" s="14"/>
      <c r="AJ5" s="14"/>
      <c r="AK5" s="14"/>
      <c r="AL5" s="14"/>
      <c r="AM5" s="14"/>
      <c r="AN5" s="14"/>
      <c r="AO5" s="14"/>
      <c r="AP5" s="14"/>
    </row>
    <row r="6" spans="1:42" ht="30.95" customHeight="1" thickBot="1">
      <c r="B6" s="17"/>
      <c r="C6" s="17"/>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row>
    <row r="7" spans="1:42" ht="54.95" customHeight="1" thickTop="1" thickBot="1">
      <c r="B7" s="1594"/>
      <c r="C7" s="1595"/>
      <c r="D7" s="1583">
        <v>45316</v>
      </c>
      <c r="E7" s="1584"/>
      <c r="F7" s="1583">
        <v>45347</v>
      </c>
      <c r="G7" s="1584"/>
      <c r="H7" s="1583">
        <v>45376</v>
      </c>
      <c r="I7" s="1584"/>
      <c r="J7" s="1585" t="s">
        <v>35</v>
      </c>
      <c r="K7" s="1586"/>
      <c r="L7" s="1587"/>
      <c r="M7" s="1583">
        <v>45407</v>
      </c>
      <c r="N7" s="1584"/>
      <c r="O7" s="1583">
        <v>45437</v>
      </c>
      <c r="P7" s="1584"/>
      <c r="Q7" s="1583">
        <v>45468</v>
      </c>
      <c r="R7" s="1584"/>
      <c r="S7" s="1602" t="s">
        <v>36</v>
      </c>
      <c r="T7" s="1603"/>
      <c r="U7" s="1604"/>
      <c r="V7" s="1583">
        <v>45498</v>
      </c>
      <c r="W7" s="1605"/>
      <c r="X7" s="1583">
        <v>45529</v>
      </c>
      <c r="Y7" s="1584"/>
      <c r="Z7" s="1606">
        <v>45560</v>
      </c>
      <c r="AA7" s="1584"/>
      <c r="AB7" s="1607" t="s">
        <v>37</v>
      </c>
      <c r="AC7" s="1608"/>
      <c r="AD7" s="1609"/>
      <c r="AE7" s="1583">
        <v>45590</v>
      </c>
      <c r="AF7" s="1605"/>
      <c r="AG7" s="1583">
        <v>45621</v>
      </c>
      <c r="AH7" s="1584"/>
      <c r="AI7" s="1606">
        <v>45651</v>
      </c>
      <c r="AJ7" s="1584"/>
      <c r="AK7" s="1596" t="s">
        <v>38</v>
      </c>
      <c r="AL7" s="1597"/>
      <c r="AM7" s="1598"/>
      <c r="AN7" s="1599" t="s">
        <v>172</v>
      </c>
      <c r="AO7" s="1600"/>
      <c r="AP7" s="1601"/>
    </row>
    <row r="8" spans="1:42" ht="54.95" customHeight="1">
      <c r="B8" s="1588"/>
      <c r="C8" s="1589"/>
      <c r="D8" s="932" t="s">
        <v>174</v>
      </c>
      <c r="E8" s="367" t="s">
        <v>175</v>
      </c>
      <c r="F8" s="384" t="s">
        <v>174</v>
      </c>
      <c r="G8" s="367" t="s">
        <v>175</v>
      </c>
      <c r="H8" s="404" t="s">
        <v>174</v>
      </c>
      <c r="I8" s="367" t="s">
        <v>175</v>
      </c>
      <c r="J8" s="359" t="s">
        <v>174</v>
      </c>
      <c r="K8" s="272" t="s">
        <v>175</v>
      </c>
      <c r="L8" s="405" t="s">
        <v>176</v>
      </c>
      <c r="M8" s="384" t="s">
        <v>174</v>
      </c>
      <c r="N8" s="367" t="s">
        <v>175</v>
      </c>
      <c r="O8" s="384" t="s">
        <v>174</v>
      </c>
      <c r="P8" s="367" t="s">
        <v>175</v>
      </c>
      <c r="Q8" s="404" t="s">
        <v>174</v>
      </c>
      <c r="R8" s="367" t="s">
        <v>175</v>
      </c>
      <c r="S8" s="426" t="s">
        <v>174</v>
      </c>
      <c r="T8" s="273" t="s">
        <v>175</v>
      </c>
      <c r="U8" s="674" t="s">
        <v>176</v>
      </c>
      <c r="V8" s="384" t="s">
        <v>174</v>
      </c>
      <c r="W8" s="377" t="s">
        <v>175</v>
      </c>
      <c r="X8" s="384" t="s">
        <v>174</v>
      </c>
      <c r="Y8" s="367" t="s">
        <v>175</v>
      </c>
      <c r="Z8" s="404" t="s">
        <v>174</v>
      </c>
      <c r="AA8" s="367" t="s">
        <v>175</v>
      </c>
      <c r="AB8" s="434" t="s">
        <v>174</v>
      </c>
      <c r="AC8" s="274" t="s">
        <v>175</v>
      </c>
      <c r="AD8" s="442" t="s">
        <v>176</v>
      </c>
      <c r="AE8" s="384" t="s">
        <v>174</v>
      </c>
      <c r="AF8" s="377" t="s">
        <v>175</v>
      </c>
      <c r="AG8" s="384" t="s">
        <v>174</v>
      </c>
      <c r="AH8" s="367" t="s">
        <v>175</v>
      </c>
      <c r="AI8" s="404" t="s">
        <v>174</v>
      </c>
      <c r="AJ8" s="367" t="s">
        <v>175</v>
      </c>
      <c r="AK8" s="452" t="s">
        <v>174</v>
      </c>
      <c r="AL8" s="333" t="s">
        <v>175</v>
      </c>
      <c r="AM8" s="933" t="s">
        <v>176</v>
      </c>
      <c r="AN8" s="989" t="s">
        <v>174</v>
      </c>
      <c r="AO8" s="755" t="s">
        <v>175</v>
      </c>
      <c r="AP8" s="737" t="s">
        <v>176</v>
      </c>
    </row>
    <row r="9" spans="1:42" ht="30" customHeight="1">
      <c r="B9" s="1590" t="s">
        <v>282</v>
      </c>
      <c r="C9" s="1591"/>
      <c r="D9" s="934"/>
      <c r="E9" s="935"/>
      <c r="F9" s="936"/>
      <c r="G9" s="935"/>
      <c r="H9" s="936"/>
      <c r="I9" s="937"/>
      <c r="J9" s="938"/>
      <c r="K9" s="173"/>
      <c r="L9" s="939"/>
      <c r="M9" s="934"/>
      <c r="N9" s="937"/>
      <c r="O9" s="934"/>
      <c r="P9" s="937"/>
      <c r="Q9" s="934"/>
      <c r="R9" s="937"/>
      <c r="S9" s="940"/>
      <c r="T9" s="171"/>
      <c r="U9" s="1104"/>
      <c r="V9" s="934"/>
      <c r="W9" s="935"/>
      <c r="X9" s="934"/>
      <c r="Y9" s="937"/>
      <c r="Z9" s="935"/>
      <c r="AA9" s="937"/>
      <c r="AB9" s="941"/>
      <c r="AC9" s="172"/>
      <c r="AD9" s="496"/>
      <c r="AE9" s="934"/>
      <c r="AF9" s="935"/>
      <c r="AG9" s="934"/>
      <c r="AH9" s="937"/>
      <c r="AI9" s="935"/>
      <c r="AJ9" s="937"/>
      <c r="AK9" s="942"/>
      <c r="AL9" s="300"/>
      <c r="AM9" s="985"/>
      <c r="AN9" s="1093"/>
      <c r="AO9" s="170"/>
      <c r="AP9" s="512"/>
    </row>
    <row r="10" spans="1:42" ht="21.95" customHeight="1">
      <c r="B10" s="1592" t="s">
        <v>283</v>
      </c>
      <c r="C10" s="1593"/>
      <c r="D10" s="943">
        <v>0</v>
      </c>
      <c r="E10" s="944">
        <v>0</v>
      </c>
      <c r="F10" s="945">
        <v>0</v>
      </c>
      <c r="G10" s="944">
        <v>0</v>
      </c>
      <c r="H10" s="945">
        <v>0</v>
      </c>
      <c r="I10" s="944">
        <v>0</v>
      </c>
      <c r="J10" s="946">
        <f t="shared" ref="J10:K11" si="0">SUM(D10+F10+H10)</f>
        <v>0</v>
      </c>
      <c r="K10" s="947">
        <f t="shared" si="0"/>
        <v>0</v>
      </c>
      <c r="L10" s="948">
        <f t="shared" ref="L10:L12" si="1">J10-K10</f>
        <v>0</v>
      </c>
      <c r="M10" s="943">
        <v>0</v>
      </c>
      <c r="N10" s="944">
        <v>0</v>
      </c>
      <c r="O10" s="943">
        <v>0</v>
      </c>
      <c r="P10" s="944">
        <v>0</v>
      </c>
      <c r="Q10" s="943">
        <v>0</v>
      </c>
      <c r="R10" s="944">
        <v>0</v>
      </c>
      <c r="S10" s="949">
        <f t="shared" ref="S10:T12" si="2">SUM(M10+O10+Q10)</f>
        <v>0</v>
      </c>
      <c r="T10" s="950">
        <f t="shared" si="2"/>
        <v>0</v>
      </c>
      <c r="U10" s="1105">
        <f t="shared" ref="U10:U12" si="3">S10-T10</f>
        <v>0</v>
      </c>
      <c r="V10" s="943">
        <v>0</v>
      </c>
      <c r="W10" s="991">
        <v>0</v>
      </c>
      <c r="X10" s="943">
        <v>0</v>
      </c>
      <c r="Y10" s="944">
        <v>0</v>
      </c>
      <c r="Z10" s="990">
        <v>0</v>
      </c>
      <c r="AA10" s="944">
        <v>0</v>
      </c>
      <c r="AB10" s="952">
        <f t="shared" ref="AB10:AC12" si="4">SUM(V10+X10+Z10)</f>
        <v>0</v>
      </c>
      <c r="AC10" s="953">
        <f t="shared" si="4"/>
        <v>0</v>
      </c>
      <c r="AD10" s="954">
        <f t="shared" ref="AD10:AD12" si="5">AB10-AC10</f>
        <v>0</v>
      </c>
      <c r="AE10" s="943">
        <v>0</v>
      </c>
      <c r="AF10" s="991">
        <v>0</v>
      </c>
      <c r="AG10" s="943">
        <v>0</v>
      </c>
      <c r="AH10" s="944">
        <v>0</v>
      </c>
      <c r="AI10" s="990">
        <v>0</v>
      </c>
      <c r="AJ10" s="944">
        <v>0</v>
      </c>
      <c r="AK10" s="955">
        <f t="shared" ref="AK10:AL12" si="6">SUM(AE10+AG10+AI10)</f>
        <v>0</v>
      </c>
      <c r="AL10" s="956">
        <f t="shared" si="6"/>
        <v>0</v>
      </c>
      <c r="AM10" s="986">
        <f>AK10-AL10</f>
        <v>0</v>
      </c>
      <c r="AN10" s="943">
        <f t="shared" ref="AN10:AO12" si="7">SUM(J10+S10+AB10+AK10)</f>
        <v>0</v>
      </c>
      <c r="AO10" s="957">
        <f t="shared" si="7"/>
        <v>0</v>
      </c>
      <c r="AP10" s="958">
        <f t="shared" ref="AP10:AP12" si="8">AN10-AO10</f>
        <v>0</v>
      </c>
    </row>
    <row r="11" spans="1:42" ht="21.95" customHeight="1">
      <c r="B11" s="1592" t="s">
        <v>284</v>
      </c>
      <c r="C11" s="1593"/>
      <c r="D11" s="943">
        <v>0</v>
      </c>
      <c r="E11" s="944">
        <v>0</v>
      </c>
      <c r="F11" s="943">
        <v>0</v>
      </c>
      <c r="G11" s="944">
        <v>0</v>
      </c>
      <c r="H11" s="943">
        <v>0</v>
      </c>
      <c r="I11" s="944">
        <v>0</v>
      </c>
      <c r="J11" s="946">
        <f t="shared" si="0"/>
        <v>0</v>
      </c>
      <c r="K11" s="947">
        <f t="shared" si="0"/>
        <v>0</v>
      </c>
      <c r="L11" s="948">
        <f t="shared" si="1"/>
        <v>0</v>
      </c>
      <c r="M11" s="943">
        <v>0</v>
      </c>
      <c r="N11" s="944">
        <v>0</v>
      </c>
      <c r="O11" s="943">
        <v>0</v>
      </c>
      <c r="P11" s="944">
        <v>0</v>
      </c>
      <c r="Q11" s="943">
        <v>0</v>
      </c>
      <c r="R11" s="944">
        <v>0</v>
      </c>
      <c r="S11" s="949">
        <f t="shared" si="2"/>
        <v>0</v>
      </c>
      <c r="T11" s="950">
        <f t="shared" si="2"/>
        <v>0</v>
      </c>
      <c r="U11" s="1105">
        <f t="shared" si="3"/>
        <v>0</v>
      </c>
      <c r="V11" s="943">
        <v>0</v>
      </c>
      <c r="W11" s="991">
        <v>0</v>
      </c>
      <c r="X11" s="943">
        <v>0</v>
      </c>
      <c r="Y11" s="944">
        <v>0</v>
      </c>
      <c r="Z11" s="990">
        <v>0</v>
      </c>
      <c r="AA11" s="944">
        <v>0</v>
      </c>
      <c r="AB11" s="952">
        <f t="shared" si="4"/>
        <v>0</v>
      </c>
      <c r="AC11" s="953">
        <f t="shared" si="4"/>
        <v>0</v>
      </c>
      <c r="AD11" s="954">
        <f t="shared" si="5"/>
        <v>0</v>
      </c>
      <c r="AE11" s="943">
        <v>0</v>
      </c>
      <c r="AF11" s="991">
        <v>0</v>
      </c>
      <c r="AG11" s="943">
        <v>0</v>
      </c>
      <c r="AH11" s="944">
        <v>0</v>
      </c>
      <c r="AI11" s="990">
        <v>0</v>
      </c>
      <c r="AJ11" s="944">
        <v>0</v>
      </c>
      <c r="AK11" s="955">
        <f t="shared" si="6"/>
        <v>0</v>
      </c>
      <c r="AL11" s="956">
        <f t="shared" si="6"/>
        <v>0</v>
      </c>
      <c r="AM11" s="986">
        <f t="shared" ref="AM11:AM12" si="9">AK11-AL11</f>
        <v>0</v>
      </c>
      <c r="AN11" s="943">
        <f t="shared" si="7"/>
        <v>0</v>
      </c>
      <c r="AO11" s="957">
        <f t="shared" si="7"/>
        <v>0</v>
      </c>
      <c r="AP11" s="958">
        <f t="shared" si="8"/>
        <v>0</v>
      </c>
    </row>
    <row r="12" spans="1:42" ht="21.95" customHeight="1">
      <c r="B12" s="1592" t="s">
        <v>285</v>
      </c>
      <c r="C12" s="1593"/>
      <c r="D12" s="943">
        <v>0</v>
      </c>
      <c r="E12" s="944">
        <v>0</v>
      </c>
      <c r="F12" s="943">
        <v>0</v>
      </c>
      <c r="G12" s="944">
        <v>0</v>
      </c>
      <c r="H12" s="943">
        <v>0</v>
      </c>
      <c r="I12" s="944">
        <v>0</v>
      </c>
      <c r="J12" s="946">
        <f>D12+F12+H12</f>
        <v>0</v>
      </c>
      <c r="K12" s="947">
        <f>SUM(E12+G12+I12)</f>
        <v>0</v>
      </c>
      <c r="L12" s="948">
        <f t="shared" si="1"/>
        <v>0</v>
      </c>
      <c r="M12" s="943">
        <v>0</v>
      </c>
      <c r="N12" s="944">
        <v>0</v>
      </c>
      <c r="O12" s="943">
        <v>0</v>
      </c>
      <c r="P12" s="944">
        <v>0</v>
      </c>
      <c r="Q12" s="943">
        <v>0</v>
      </c>
      <c r="R12" s="944">
        <v>0</v>
      </c>
      <c r="S12" s="949">
        <f t="shared" si="2"/>
        <v>0</v>
      </c>
      <c r="T12" s="950">
        <f t="shared" si="2"/>
        <v>0</v>
      </c>
      <c r="U12" s="1105">
        <f t="shared" si="3"/>
        <v>0</v>
      </c>
      <c r="V12" s="943">
        <v>0</v>
      </c>
      <c r="W12" s="991">
        <v>0</v>
      </c>
      <c r="X12" s="943">
        <v>0</v>
      </c>
      <c r="Y12" s="944">
        <v>0</v>
      </c>
      <c r="Z12" s="990">
        <v>0</v>
      </c>
      <c r="AA12" s="944">
        <v>0</v>
      </c>
      <c r="AB12" s="952">
        <f>SUM(V12+X12+Z12)</f>
        <v>0</v>
      </c>
      <c r="AC12" s="953">
        <f t="shared" si="4"/>
        <v>0</v>
      </c>
      <c r="AD12" s="954">
        <f t="shared" si="5"/>
        <v>0</v>
      </c>
      <c r="AE12" s="943">
        <v>0</v>
      </c>
      <c r="AF12" s="991">
        <v>0</v>
      </c>
      <c r="AG12" s="943">
        <v>0</v>
      </c>
      <c r="AH12" s="944">
        <v>0</v>
      </c>
      <c r="AI12" s="990">
        <v>0</v>
      </c>
      <c r="AJ12" s="944">
        <v>0</v>
      </c>
      <c r="AK12" s="955">
        <f t="shared" si="6"/>
        <v>0</v>
      </c>
      <c r="AL12" s="956">
        <f t="shared" si="6"/>
        <v>0</v>
      </c>
      <c r="AM12" s="986">
        <f t="shared" si="9"/>
        <v>0</v>
      </c>
      <c r="AN12" s="943">
        <f t="shared" si="7"/>
        <v>0</v>
      </c>
      <c r="AO12" s="957">
        <f t="shared" si="7"/>
        <v>0</v>
      </c>
      <c r="AP12" s="958">
        <f t="shared" si="8"/>
        <v>0</v>
      </c>
    </row>
    <row r="13" spans="1:42" ht="30" customHeight="1">
      <c r="B13" s="1581" t="s">
        <v>286</v>
      </c>
      <c r="C13" s="1582"/>
      <c r="D13" s="959"/>
      <c r="E13" s="960"/>
      <c r="F13" s="959"/>
      <c r="G13" s="960"/>
      <c r="H13" s="959"/>
      <c r="I13" s="960"/>
      <c r="J13" s="961"/>
      <c r="K13" s="962"/>
      <c r="L13" s="963"/>
      <c r="M13" s="959"/>
      <c r="N13" s="960"/>
      <c r="O13" s="959"/>
      <c r="P13" s="960"/>
      <c r="Q13" s="959"/>
      <c r="R13" s="960"/>
      <c r="S13" s="964"/>
      <c r="T13" s="965"/>
      <c r="U13" s="1106"/>
      <c r="V13" s="959"/>
      <c r="W13" s="1103"/>
      <c r="X13" s="959"/>
      <c r="Y13" s="960"/>
      <c r="Z13" s="1103"/>
      <c r="AA13" s="960"/>
      <c r="AB13" s="966"/>
      <c r="AC13" s="967"/>
      <c r="AD13" s="968"/>
      <c r="AE13" s="959"/>
      <c r="AF13" s="1103"/>
      <c r="AG13" s="959"/>
      <c r="AH13" s="960"/>
      <c r="AI13" s="1103"/>
      <c r="AJ13" s="960"/>
      <c r="AK13" s="969"/>
      <c r="AL13" s="970"/>
      <c r="AM13" s="987"/>
      <c r="AN13" s="1090"/>
      <c r="AO13" s="1091"/>
      <c r="AP13" s="1092"/>
    </row>
    <row r="14" spans="1:42" ht="21.95" customHeight="1">
      <c r="B14" s="1592" t="s">
        <v>287</v>
      </c>
      <c r="C14" s="1593"/>
      <c r="D14" s="943">
        <v>0</v>
      </c>
      <c r="E14" s="944">
        <v>0</v>
      </c>
      <c r="F14" s="943">
        <v>0</v>
      </c>
      <c r="G14" s="944">
        <v>0</v>
      </c>
      <c r="H14" s="943">
        <v>0</v>
      </c>
      <c r="I14" s="944">
        <v>0</v>
      </c>
      <c r="J14" s="946">
        <f t="shared" ref="J14:K17" si="10">SUM(D14+F14+H14)</f>
        <v>0</v>
      </c>
      <c r="K14" s="947">
        <f t="shared" si="10"/>
        <v>0</v>
      </c>
      <c r="L14" s="948">
        <f t="shared" ref="L14:L17" si="11">J14-K14</f>
        <v>0</v>
      </c>
      <c r="M14" s="943">
        <v>0</v>
      </c>
      <c r="N14" s="944">
        <v>0</v>
      </c>
      <c r="O14" s="943">
        <v>0</v>
      </c>
      <c r="P14" s="944">
        <v>0</v>
      </c>
      <c r="Q14" s="943">
        <v>0</v>
      </c>
      <c r="R14" s="944">
        <v>0</v>
      </c>
      <c r="S14" s="949">
        <f t="shared" ref="S14" si="12">SUM(M14+O14+Q14)</f>
        <v>0</v>
      </c>
      <c r="T14" s="950">
        <f t="shared" ref="T14" si="13">SUM(N14+P14+R14)</f>
        <v>0</v>
      </c>
      <c r="U14" s="1105">
        <f t="shared" ref="U14" si="14">S14-T14</f>
        <v>0</v>
      </c>
      <c r="V14" s="943">
        <v>0</v>
      </c>
      <c r="W14" s="991">
        <v>0</v>
      </c>
      <c r="X14" s="943">
        <v>0</v>
      </c>
      <c r="Y14" s="944">
        <v>0</v>
      </c>
      <c r="Z14" s="990">
        <v>0</v>
      </c>
      <c r="AA14" s="944">
        <v>0</v>
      </c>
      <c r="AB14" s="952">
        <f t="shared" ref="AB14" si="15">SUM(V14+X14+Z14)</f>
        <v>0</v>
      </c>
      <c r="AC14" s="953">
        <f t="shared" ref="AC14" si="16">SUM(W14+Y14+AA14)</f>
        <v>0</v>
      </c>
      <c r="AD14" s="954">
        <f t="shared" ref="AD14" si="17">AB14-AC14</f>
        <v>0</v>
      </c>
      <c r="AE14" s="943">
        <v>0</v>
      </c>
      <c r="AF14" s="991">
        <v>0</v>
      </c>
      <c r="AG14" s="943">
        <v>0</v>
      </c>
      <c r="AH14" s="944">
        <v>0</v>
      </c>
      <c r="AI14" s="990">
        <v>0</v>
      </c>
      <c r="AJ14" s="944">
        <v>0</v>
      </c>
      <c r="AK14" s="955">
        <f t="shared" ref="AK14" si="18">SUM(AE14+AG14+AI14)</f>
        <v>0</v>
      </c>
      <c r="AL14" s="956">
        <f t="shared" ref="AL14" si="19">SUM(AF14+AH14+AJ14)</f>
        <v>0</v>
      </c>
      <c r="AM14" s="986">
        <f t="shared" ref="AM14" si="20">AK14-AL14</f>
        <v>0</v>
      </c>
      <c r="AN14" s="943">
        <f t="shared" ref="AN14:AO17" si="21">SUM(J14+S14+AB14+AK14)</f>
        <v>0</v>
      </c>
      <c r="AO14" s="957">
        <f t="shared" si="21"/>
        <v>0</v>
      </c>
      <c r="AP14" s="958">
        <f t="shared" ref="AP14:AP17" si="22">AN14-AO14</f>
        <v>0</v>
      </c>
    </row>
    <row r="15" spans="1:42" ht="21.95" customHeight="1">
      <c r="B15" s="1567" t="s">
        <v>288</v>
      </c>
      <c r="C15" s="1568"/>
      <c r="D15" s="943">
        <v>0</v>
      </c>
      <c r="E15" s="944">
        <v>0</v>
      </c>
      <c r="F15" s="943">
        <v>0</v>
      </c>
      <c r="G15" s="944">
        <v>0</v>
      </c>
      <c r="H15" s="943">
        <v>0</v>
      </c>
      <c r="I15" s="944">
        <v>0</v>
      </c>
      <c r="J15" s="946">
        <f t="shared" ref="J15" si="23">SUM(D15+F15+H15)</f>
        <v>0</v>
      </c>
      <c r="K15" s="947">
        <f t="shared" ref="K15" si="24">SUM(E15+G15+I15)</f>
        <v>0</v>
      </c>
      <c r="L15" s="948">
        <f t="shared" ref="L15" si="25">J15-K15</f>
        <v>0</v>
      </c>
      <c r="M15" s="943">
        <v>0</v>
      </c>
      <c r="N15" s="944">
        <v>0</v>
      </c>
      <c r="O15" s="943">
        <v>0</v>
      </c>
      <c r="P15" s="944">
        <v>0</v>
      </c>
      <c r="Q15" s="943">
        <v>0</v>
      </c>
      <c r="R15" s="944">
        <v>0</v>
      </c>
      <c r="S15" s="949">
        <f t="shared" ref="S15:T17" si="26">SUM(M15+O15+Q15)</f>
        <v>0</v>
      </c>
      <c r="T15" s="950">
        <f t="shared" si="26"/>
        <v>0</v>
      </c>
      <c r="U15" s="1105">
        <f t="shared" ref="U15:U17" si="27">S15-T15</f>
        <v>0</v>
      </c>
      <c r="V15" s="943">
        <v>0</v>
      </c>
      <c r="W15" s="991">
        <v>0</v>
      </c>
      <c r="X15" s="943">
        <v>0</v>
      </c>
      <c r="Y15" s="944">
        <v>0</v>
      </c>
      <c r="Z15" s="990">
        <v>0</v>
      </c>
      <c r="AA15" s="944">
        <v>0</v>
      </c>
      <c r="AB15" s="952">
        <f t="shared" ref="AB15" si="28">SUM(V15+X15+Z15)</f>
        <v>0</v>
      </c>
      <c r="AC15" s="953">
        <f t="shared" ref="AC15" si="29">SUM(W15+Y15+AA15)</f>
        <v>0</v>
      </c>
      <c r="AD15" s="954">
        <f t="shared" ref="AD15" si="30">AB15-AC15</f>
        <v>0</v>
      </c>
      <c r="AE15" s="943">
        <v>0</v>
      </c>
      <c r="AF15" s="991">
        <v>0</v>
      </c>
      <c r="AG15" s="943">
        <v>0</v>
      </c>
      <c r="AH15" s="944">
        <v>0</v>
      </c>
      <c r="AI15" s="990">
        <v>0</v>
      </c>
      <c r="AJ15" s="944">
        <v>0</v>
      </c>
      <c r="AK15" s="955">
        <f t="shared" ref="AK15" si="31">SUM(AE15+AG15+AI15)</f>
        <v>0</v>
      </c>
      <c r="AL15" s="956">
        <f t="shared" ref="AL15" si="32">SUM(AF15+AH15+AJ15)</f>
        <v>0</v>
      </c>
      <c r="AM15" s="986">
        <f t="shared" ref="AM15" si="33">AK15-AL15</f>
        <v>0</v>
      </c>
      <c r="AN15" s="943">
        <f t="shared" ref="AN15" si="34">SUM(J15+S15+AB15+AK15)</f>
        <v>0</v>
      </c>
      <c r="AO15" s="957">
        <f t="shared" ref="AO15" si="35">SUM(K15+T15+AC15+AL15)</f>
        <v>0</v>
      </c>
      <c r="AP15" s="958">
        <f t="shared" ref="AP15" si="36">AN15-AO15</f>
        <v>0</v>
      </c>
    </row>
    <row r="16" spans="1:42" ht="21.95" customHeight="1">
      <c r="B16" s="1567" t="s">
        <v>289</v>
      </c>
      <c r="C16" s="1568"/>
      <c r="D16" s="943">
        <v>0</v>
      </c>
      <c r="E16" s="944">
        <v>0</v>
      </c>
      <c r="F16" s="943">
        <v>0</v>
      </c>
      <c r="G16" s="944">
        <v>0</v>
      </c>
      <c r="H16" s="943">
        <v>0</v>
      </c>
      <c r="I16" s="944">
        <v>0</v>
      </c>
      <c r="J16" s="946">
        <f>SUM(D16+F16+H16)</f>
        <v>0</v>
      </c>
      <c r="K16" s="947">
        <f t="shared" ref="K16" si="37">SUM(E16+G16+I16)</f>
        <v>0</v>
      </c>
      <c r="L16" s="948">
        <f t="shared" ref="L16" si="38">J16-K16</f>
        <v>0</v>
      </c>
      <c r="M16" s="943">
        <v>0</v>
      </c>
      <c r="N16" s="944">
        <v>0</v>
      </c>
      <c r="O16" s="943">
        <v>0</v>
      </c>
      <c r="P16" s="944">
        <v>0</v>
      </c>
      <c r="Q16" s="943">
        <v>0</v>
      </c>
      <c r="R16" s="944">
        <v>0</v>
      </c>
      <c r="S16" s="949">
        <f t="shared" ref="S16" si="39">SUM(M16+O16+Q16)</f>
        <v>0</v>
      </c>
      <c r="T16" s="950">
        <f t="shared" ref="T16" si="40">SUM(N16+P16+R16)</f>
        <v>0</v>
      </c>
      <c r="U16" s="1105">
        <f t="shared" ref="U16" si="41">S16-T16</f>
        <v>0</v>
      </c>
      <c r="V16" s="943">
        <v>0</v>
      </c>
      <c r="W16" s="991">
        <v>0</v>
      </c>
      <c r="X16" s="943">
        <v>0</v>
      </c>
      <c r="Y16" s="944">
        <v>0</v>
      </c>
      <c r="Z16" s="990">
        <v>0</v>
      </c>
      <c r="AA16" s="944">
        <v>0</v>
      </c>
      <c r="AB16" s="952">
        <f t="shared" ref="AB16" si="42">SUM(V16+X16+Z16)</f>
        <v>0</v>
      </c>
      <c r="AC16" s="953">
        <f t="shared" ref="AC16" si="43">SUM(W16+Y16+AA16)</f>
        <v>0</v>
      </c>
      <c r="AD16" s="954">
        <f t="shared" ref="AD16" si="44">AB16-AC16</f>
        <v>0</v>
      </c>
      <c r="AE16" s="943">
        <v>0</v>
      </c>
      <c r="AF16" s="991">
        <v>0</v>
      </c>
      <c r="AG16" s="943">
        <v>0</v>
      </c>
      <c r="AH16" s="944">
        <v>0</v>
      </c>
      <c r="AI16" s="990">
        <v>0</v>
      </c>
      <c r="AJ16" s="944">
        <v>0</v>
      </c>
      <c r="AK16" s="955">
        <f t="shared" ref="AK16" si="45">SUM(AE16+AG16+AI16)</f>
        <v>0</v>
      </c>
      <c r="AL16" s="956">
        <f t="shared" ref="AL16" si="46">SUM(AF16+AH16+AJ16)</f>
        <v>0</v>
      </c>
      <c r="AM16" s="986">
        <f t="shared" ref="AM16" si="47">AK16-AL16</f>
        <v>0</v>
      </c>
      <c r="AN16" s="943">
        <f t="shared" ref="AN16" si="48">SUM(J16+S16+AB16+AK16)</f>
        <v>0</v>
      </c>
      <c r="AO16" s="957">
        <f t="shared" ref="AO16" si="49">SUM(K16+T16+AC16+AL16)</f>
        <v>0</v>
      </c>
      <c r="AP16" s="958">
        <f t="shared" ref="AP16" si="50">AN16-AO16</f>
        <v>0</v>
      </c>
    </row>
    <row r="17" spans="1:42" ht="21.95" customHeight="1">
      <c r="B17" s="1567" t="s">
        <v>290</v>
      </c>
      <c r="C17" s="1568"/>
      <c r="D17" s="943">
        <v>0</v>
      </c>
      <c r="E17" s="944">
        <v>0</v>
      </c>
      <c r="F17" s="943">
        <v>0</v>
      </c>
      <c r="G17" s="944">
        <v>0</v>
      </c>
      <c r="H17" s="943">
        <v>0</v>
      </c>
      <c r="I17" s="944">
        <v>0</v>
      </c>
      <c r="J17" s="946">
        <f>SUM(D17+F17+H17)</f>
        <v>0</v>
      </c>
      <c r="K17" s="947">
        <f t="shared" si="10"/>
        <v>0</v>
      </c>
      <c r="L17" s="948">
        <f t="shared" si="11"/>
        <v>0</v>
      </c>
      <c r="M17" s="943">
        <v>0</v>
      </c>
      <c r="N17" s="944">
        <v>0</v>
      </c>
      <c r="O17" s="943">
        <v>0</v>
      </c>
      <c r="P17" s="944">
        <v>0</v>
      </c>
      <c r="Q17" s="943">
        <v>0</v>
      </c>
      <c r="R17" s="944">
        <v>0</v>
      </c>
      <c r="S17" s="949">
        <f t="shared" si="26"/>
        <v>0</v>
      </c>
      <c r="T17" s="950">
        <f t="shared" si="26"/>
        <v>0</v>
      </c>
      <c r="U17" s="1105">
        <f t="shared" si="27"/>
        <v>0</v>
      </c>
      <c r="V17" s="943">
        <v>0</v>
      </c>
      <c r="W17" s="991">
        <v>0</v>
      </c>
      <c r="X17" s="943">
        <v>0</v>
      </c>
      <c r="Y17" s="944">
        <v>0</v>
      </c>
      <c r="Z17" s="990">
        <v>0</v>
      </c>
      <c r="AA17" s="944">
        <v>0</v>
      </c>
      <c r="AB17" s="952">
        <f t="shared" ref="AB17:AC17" si="51">SUM(V17+X17+Z17)</f>
        <v>0</v>
      </c>
      <c r="AC17" s="953">
        <f t="shared" si="51"/>
        <v>0</v>
      </c>
      <c r="AD17" s="954">
        <f t="shared" ref="AD17" si="52">AB17-AC17</f>
        <v>0</v>
      </c>
      <c r="AE17" s="943">
        <v>0</v>
      </c>
      <c r="AF17" s="991">
        <v>0</v>
      </c>
      <c r="AG17" s="943">
        <v>0</v>
      </c>
      <c r="AH17" s="944">
        <v>0</v>
      </c>
      <c r="AI17" s="990">
        <v>0</v>
      </c>
      <c r="AJ17" s="944">
        <v>0</v>
      </c>
      <c r="AK17" s="955">
        <f t="shared" ref="AK17:AL17" si="53">SUM(AE17+AG17+AI17)</f>
        <v>0</v>
      </c>
      <c r="AL17" s="956">
        <f t="shared" si="53"/>
        <v>0</v>
      </c>
      <c r="AM17" s="986">
        <f t="shared" ref="AM17" si="54">AK17-AL17</f>
        <v>0</v>
      </c>
      <c r="AN17" s="943">
        <f t="shared" si="21"/>
        <v>0</v>
      </c>
      <c r="AO17" s="957">
        <f t="shared" si="21"/>
        <v>0</v>
      </c>
      <c r="AP17" s="958">
        <f t="shared" si="22"/>
        <v>0</v>
      </c>
    </row>
    <row r="18" spans="1:42" ht="21.95" customHeight="1">
      <c r="B18" s="1567" t="s">
        <v>291</v>
      </c>
      <c r="C18" s="1568"/>
      <c r="D18" s="943">
        <v>0</v>
      </c>
      <c r="E18" s="944">
        <v>0</v>
      </c>
      <c r="F18" s="943">
        <v>0</v>
      </c>
      <c r="G18" s="944">
        <v>0</v>
      </c>
      <c r="H18" s="943">
        <v>0</v>
      </c>
      <c r="I18" s="944">
        <v>0</v>
      </c>
      <c r="J18" s="946">
        <f>SUM(D18+F18+H18)</f>
        <v>0</v>
      </c>
      <c r="K18" s="947">
        <f t="shared" ref="K18" si="55">SUM(E18+G18+I18)</f>
        <v>0</v>
      </c>
      <c r="L18" s="948">
        <f>J18-K18</f>
        <v>0</v>
      </c>
      <c r="M18" s="943">
        <v>0</v>
      </c>
      <c r="N18" s="944">
        <v>0</v>
      </c>
      <c r="O18" s="943">
        <v>0</v>
      </c>
      <c r="P18" s="944">
        <v>0</v>
      </c>
      <c r="Q18" s="943">
        <v>0</v>
      </c>
      <c r="R18" s="944">
        <v>0</v>
      </c>
      <c r="S18" s="949">
        <f t="shared" ref="S18" si="56">SUM(M18+O18+Q18)</f>
        <v>0</v>
      </c>
      <c r="T18" s="950">
        <f t="shared" ref="T18" si="57">SUM(N18+P18+R18)</f>
        <v>0</v>
      </c>
      <c r="U18" s="1105">
        <f t="shared" ref="U18" si="58">S18-T18</f>
        <v>0</v>
      </c>
      <c r="V18" s="943">
        <v>0</v>
      </c>
      <c r="W18" s="991">
        <v>0</v>
      </c>
      <c r="X18" s="943">
        <v>0</v>
      </c>
      <c r="Y18" s="944">
        <v>0</v>
      </c>
      <c r="Z18" s="990">
        <v>0</v>
      </c>
      <c r="AA18" s="944">
        <v>0</v>
      </c>
      <c r="AB18" s="952">
        <f t="shared" ref="AB18" si="59">SUM(V18+X18+Z18)</f>
        <v>0</v>
      </c>
      <c r="AC18" s="953">
        <f t="shared" ref="AC18" si="60">SUM(W18+Y18+AA18)</f>
        <v>0</v>
      </c>
      <c r="AD18" s="954">
        <f t="shared" ref="AD18" si="61">AB18-AC18</f>
        <v>0</v>
      </c>
      <c r="AE18" s="943">
        <v>0</v>
      </c>
      <c r="AF18" s="991">
        <v>0</v>
      </c>
      <c r="AG18" s="943">
        <v>0</v>
      </c>
      <c r="AH18" s="944">
        <v>0</v>
      </c>
      <c r="AI18" s="990">
        <v>0</v>
      </c>
      <c r="AJ18" s="944">
        <v>0</v>
      </c>
      <c r="AK18" s="955">
        <f t="shared" ref="AK18" si="62">SUM(AE18+AG18+AI18)</f>
        <v>0</v>
      </c>
      <c r="AL18" s="956">
        <f t="shared" ref="AL18" si="63">SUM(AF18+AH18+AJ18)</f>
        <v>0</v>
      </c>
      <c r="AM18" s="986">
        <f t="shared" ref="AM18" si="64">AK18-AL18</f>
        <v>0</v>
      </c>
      <c r="AN18" s="943">
        <f t="shared" ref="AN18" si="65">SUM(J18+S18+AB18+AK18)</f>
        <v>0</v>
      </c>
      <c r="AO18" s="957">
        <f t="shared" ref="AO18" si="66">SUM(K18+T18+AC18+AL18)</f>
        <v>0</v>
      </c>
      <c r="AP18" s="958">
        <f t="shared" ref="AP18" si="67">AN18-AO18</f>
        <v>0</v>
      </c>
    </row>
    <row r="19" spans="1:42" ht="30" customHeight="1">
      <c r="B19" s="1577" t="s">
        <v>292</v>
      </c>
      <c r="C19" s="1578"/>
      <c r="D19" s="1101"/>
      <c r="E19" s="1102"/>
      <c r="F19" s="1101"/>
      <c r="G19" s="1102"/>
      <c r="H19" s="1101"/>
      <c r="I19" s="1102"/>
      <c r="J19" s="974"/>
      <c r="K19" s="975"/>
      <c r="L19" s="976"/>
      <c r="M19" s="972"/>
      <c r="N19" s="973"/>
      <c r="O19" s="972"/>
      <c r="P19" s="973"/>
      <c r="Q19" s="972"/>
      <c r="R19" s="973"/>
      <c r="S19" s="977"/>
      <c r="T19" s="978"/>
      <c r="U19" s="1107"/>
      <c r="V19" s="972"/>
      <c r="W19" s="984"/>
      <c r="X19" s="972"/>
      <c r="Y19" s="973"/>
      <c r="Z19" s="984"/>
      <c r="AA19" s="973"/>
      <c r="AB19" s="979"/>
      <c r="AC19" s="980"/>
      <c r="AD19" s="981"/>
      <c r="AE19" s="972"/>
      <c r="AF19" s="984"/>
      <c r="AG19" s="972"/>
      <c r="AH19" s="973"/>
      <c r="AI19" s="984"/>
      <c r="AJ19" s="973"/>
      <c r="AK19" s="982"/>
      <c r="AL19" s="983"/>
      <c r="AM19" s="988"/>
      <c r="AN19" s="1087"/>
      <c r="AO19" s="1088"/>
      <c r="AP19" s="1089"/>
    </row>
    <row r="20" spans="1:42" ht="21.95" customHeight="1">
      <c r="B20" s="1567" t="s">
        <v>293</v>
      </c>
      <c r="C20" s="1568"/>
      <c r="D20" s="943">
        <v>0</v>
      </c>
      <c r="E20" s="944">
        <v>0</v>
      </c>
      <c r="F20" s="943">
        <v>0</v>
      </c>
      <c r="G20" s="944">
        <v>0</v>
      </c>
      <c r="H20" s="943">
        <v>0</v>
      </c>
      <c r="I20" s="944">
        <v>0</v>
      </c>
      <c r="J20" s="946">
        <f t="shared" ref="J20:K21" si="68">SUM(D20+F20+H20)</f>
        <v>0</v>
      </c>
      <c r="K20" s="947">
        <f t="shared" si="68"/>
        <v>0</v>
      </c>
      <c r="L20" s="948">
        <f t="shared" ref="L20:L21" si="69">J20-K20</f>
        <v>0</v>
      </c>
      <c r="M20" s="943">
        <v>0</v>
      </c>
      <c r="N20" s="944">
        <v>0</v>
      </c>
      <c r="O20" s="943">
        <v>0</v>
      </c>
      <c r="P20" s="944">
        <v>0</v>
      </c>
      <c r="Q20" s="943">
        <v>0</v>
      </c>
      <c r="R20" s="944">
        <v>0</v>
      </c>
      <c r="S20" s="949">
        <f t="shared" ref="S20:T21" si="70">SUM(M20+O20+Q20)</f>
        <v>0</v>
      </c>
      <c r="T20" s="950">
        <f t="shared" si="70"/>
        <v>0</v>
      </c>
      <c r="U20" s="1105">
        <f t="shared" ref="U20:U21" si="71">S20-T20</f>
        <v>0</v>
      </c>
      <c r="V20" s="943">
        <v>0</v>
      </c>
      <c r="W20" s="991">
        <v>0</v>
      </c>
      <c r="X20" s="943">
        <v>0</v>
      </c>
      <c r="Y20" s="944">
        <v>0</v>
      </c>
      <c r="Z20" s="990">
        <v>0</v>
      </c>
      <c r="AA20" s="944">
        <v>0</v>
      </c>
      <c r="AB20" s="952">
        <f t="shared" ref="AB20:AC21" si="72">SUM(V20+X20+Z20)</f>
        <v>0</v>
      </c>
      <c r="AC20" s="953">
        <f t="shared" si="72"/>
        <v>0</v>
      </c>
      <c r="AD20" s="954">
        <f t="shared" ref="AD20:AD21" si="73">AB20-AC20</f>
        <v>0</v>
      </c>
      <c r="AE20" s="943">
        <v>0</v>
      </c>
      <c r="AF20" s="991">
        <v>0</v>
      </c>
      <c r="AG20" s="943">
        <v>0</v>
      </c>
      <c r="AH20" s="944">
        <v>0</v>
      </c>
      <c r="AI20" s="990">
        <v>0</v>
      </c>
      <c r="AJ20" s="944">
        <v>0</v>
      </c>
      <c r="AK20" s="955">
        <f t="shared" ref="AK20:AL21" si="74">SUM(AE20+AG20+AI20)</f>
        <v>0</v>
      </c>
      <c r="AL20" s="956">
        <f t="shared" si="74"/>
        <v>0</v>
      </c>
      <c r="AM20" s="986">
        <f t="shared" ref="AM20:AM21" si="75">AK20-AL20</f>
        <v>0</v>
      </c>
      <c r="AN20" s="943">
        <f t="shared" ref="AN20:AO21" si="76">SUM(J20+S20+AB20+AK20)</f>
        <v>0</v>
      </c>
      <c r="AO20" s="957">
        <f t="shared" si="76"/>
        <v>0</v>
      </c>
      <c r="AP20" s="958">
        <f t="shared" ref="AP20:AP21" si="77">AN20-AO20</f>
        <v>0</v>
      </c>
    </row>
    <row r="21" spans="1:42" ht="21.95" customHeight="1" thickBot="1">
      <c r="B21" s="1579" t="s">
        <v>294</v>
      </c>
      <c r="C21" s="1580"/>
      <c r="D21" s="1001">
        <v>0</v>
      </c>
      <c r="E21" s="1026">
        <v>0</v>
      </c>
      <c r="F21" s="1001">
        <v>0</v>
      </c>
      <c r="G21" s="1026">
        <v>0</v>
      </c>
      <c r="H21" s="1001">
        <v>0</v>
      </c>
      <c r="I21" s="1026">
        <v>0</v>
      </c>
      <c r="J21" s="1028">
        <f t="shared" si="68"/>
        <v>0</v>
      </c>
      <c r="K21" s="1029">
        <f t="shared" si="68"/>
        <v>0</v>
      </c>
      <c r="L21" s="1030">
        <f t="shared" si="69"/>
        <v>0</v>
      </c>
      <c r="M21" s="1001">
        <v>0</v>
      </c>
      <c r="N21" s="1026">
        <v>0</v>
      </c>
      <c r="O21" s="1001">
        <v>0</v>
      </c>
      <c r="P21" s="1026">
        <v>0</v>
      </c>
      <c r="Q21" s="1001">
        <v>0</v>
      </c>
      <c r="R21" s="1026">
        <v>0</v>
      </c>
      <c r="S21" s="1031">
        <f t="shared" si="70"/>
        <v>0</v>
      </c>
      <c r="T21" s="1032">
        <f>SUM(N21+P21+R21)</f>
        <v>0</v>
      </c>
      <c r="U21" s="1203">
        <f t="shared" si="71"/>
        <v>0</v>
      </c>
      <c r="V21" s="1001">
        <v>0</v>
      </c>
      <c r="W21" s="1025">
        <v>0</v>
      </c>
      <c r="X21" s="1001">
        <v>0</v>
      </c>
      <c r="Y21" s="1026">
        <v>0</v>
      </c>
      <c r="Z21" s="1027">
        <v>0</v>
      </c>
      <c r="AA21" s="1026">
        <v>0</v>
      </c>
      <c r="AB21" s="1034">
        <f t="shared" si="72"/>
        <v>0</v>
      </c>
      <c r="AC21" s="1035">
        <f t="shared" si="72"/>
        <v>0</v>
      </c>
      <c r="AD21" s="1036">
        <f t="shared" si="73"/>
        <v>0</v>
      </c>
      <c r="AE21" s="1001">
        <v>0</v>
      </c>
      <c r="AF21" s="1025">
        <v>0</v>
      </c>
      <c r="AG21" s="1001">
        <v>0</v>
      </c>
      <c r="AH21" s="1026">
        <v>0</v>
      </c>
      <c r="AI21" s="1027">
        <v>0</v>
      </c>
      <c r="AJ21" s="1026">
        <v>0</v>
      </c>
      <c r="AK21" s="1037">
        <f t="shared" si="74"/>
        <v>0</v>
      </c>
      <c r="AL21" s="1038">
        <f t="shared" si="74"/>
        <v>0</v>
      </c>
      <c r="AM21" s="1204">
        <f t="shared" si="75"/>
        <v>0</v>
      </c>
      <c r="AN21" s="1001">
        <f t="shared" si="76"/>
        <v>0</v>
      </c>
      <c r="AO21" s="1002">
        <f t="shared" si="76"/>
        <v>0</v>
      </c>
      <c r="AP21" s="1003">
        <f t="shared" si="77"/>
        <v>0</v>
      </c>
    </row>
    <row r="22" spans="1:42" ht="30" customHeight="1" thickTop="1" thickBot="1">
      <c r="A22" s="19"/>
      <c r="B22" s="1571" t="s">
        <v>183</v>
      </c>
      <c r="C22" s="1572"/>
      <c r="D22" s="798">
        <f>SUM(D10:D12,D14:D18,D20:D21)</f>
        <v>0</v>
      </c>
      <c r="E22" s="793">
        <f>SUM(E10:E12,E14:E18,E20:E21)</f>
        <v>0</v>
      </c>
      <c r="F22" s="798">
        <f>SUM(F10:F12,F14:F18,F20:F21)</f>
        <v>0</v>
      </c>
      <c r="G22" s="793">
        <f t="shared" ref="G22:AP22" si="78">SUM(G10:G12,G14:G18,G20:G21)</f>
        <v>0</v>
      </c>
      <c r="H22" s="798">
        <f t="shared" si="78"/>
        <v>0</v>
      </c>
      <c r="I22" s="793">
        <f t="shared" si="78"/>
        <v>0</v>
      </c>
      <c r="J22" s="1425">
        <f>SUM(J10:J12,J14:J18,J20:J21)</f>
        <v>0</v>
      </c>
      <c r="K22" s="1205">
        <f t="shared" si="78"/>
        <v>0</v>
      </c>
      <c r="L22" s="1206">
        <f>SUM(L10:L12,L14:L18,L20:L21)</f>
        <v>0</v>
      </c>
      <c r="M22" s="1207">
        <f t="shared" si="78"/>
        <v>0</v>
      </c>
      <c r="N22" s="1208">
        <f>SUM(N10:N12,N14:N18,N20:N21)</f>
        <v>0</v>
      </c>
      <c r="O22" s="1207">
        <f t="shared" si="78"/>
        <v>0</v>
      </c>
      <c r="P22" s="1208">
        <f t="shared" si="78"/>
        <v>0</v>
      </c>
      <c r="Q22" s="1207">
        <f t="shared" si="78"/>
        <v>0</v>
      </c>
      <c r="R22" s="1208">
        <f t="shared" si="78"/>
        <v>0</v>
      </c>
      <c r="S22" s="1209">
        <f>SUM(S10:S12,S14:S18,S20:S21)</f>
        <v>0</v>
      </c>
      <c r="T22" s="1210">
        <f t="shared" si="78"/>
        <v>0</v>
      </c>
      <c r="U22" s="1211">
        <f t="shared" si="78"/>
        <v>0</v>
      </c>
      <c r="V22" s="798">
        <f t="shared" si="78"/>
        <v>0</v>
      </c>
      <c r="W22" s="1197">
        <f t="shared" si="78"/>
        <v>0</v>
      </c>
      <c r="X22" s="798">
        <f t="shared" si="78"/>
        <v>0</v>
      </c>
      <c r="Y22" s="793">
        <f t="shared" si="78"/>
        <v>0</v>
      </c>
      <c r="Z22" s="795">
        <f t="shared" si="78"/>
        <v>0</v>
      </c>
      <c r="AA22" s="793">
        <f t="shared" si="78"/>
        <v>0</v>
      </c>
      <c r="AB22" s="1212">
        <f t="shared" si="78"/>
        <v>0</v>
      </c>
      <c r="AC22" s="1213">
        <f t="shared" si="78"/>
        <v>0</v>
      </c>
      <c r="AD22" s="1214">
        <f t="shared" si="78"/>
        <v>0</v>
      </c>
      <c r="AE22" s="798">
        <f t="shared" si="78"/>
        <v>0</v>
      </c>
      <c r="AF22" s="1197">
        <f t="shared" si="78"/>
        <v>0</v>
      </c>
      <c r="AG22" s="798">
        <f t="shared" si="78"/>
        <v>0</v>
      </c>
      <c r="AH22" s="793">
        <f t="shared" si="78"/>
        <v>0</v>
      </c>
      <c r="AI22" s="795">
        <f t="shared" si="78"/>
        <v>0</v>
      </c>
      <c r="AJ22" s="793">
        <f t="shared" si="78"/>
        <v>0</v>
      </c>
      <c r="AK22" s="1215">
        <f t="shared" si="78"/>
        <v>0</v>
      </c>
      <c r="AL22" s="1216">
        <f t="shared" si="78"/>
        <v>0</v>
      </c>
      <c r="AM22" s="1217">
        <f t="shared" si="78"/>
        <v>0</v>
      </c>
      <c r="AN22" s="1218">
        <f t="shared" si="78"/>
        <v>0</v>
      </c>
      <c r="AO22" s="1219">
        <f>SUM(AO10:AO12,AO14:AO18,AO20:AO21)</f>
        <v>0</v>
      </c>
      <c r="AP22" s="1220">
        <f t="shared" si="78"/>
        <v>0</v>
      </c>
    </row>
    <row r="23" spans="1:42" ht="31.5" customHeight="1" thickTop="1" thickBot="1">
      <c r="B23" s="17"/>
      <c r="C23" s="17"/>
      <c r="D23" s="18"/>
      <c r="E23" s="18"/>
      <c r="F23" s="18"/>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8"/>
      <c r="AO23" s="18"/>
      <c r="AP23" s="18"/>
    </row>
    <row r="24" spans="1:42" ht="54.95" customHeight="1">
      <c r="B24" s="1575" t="s">
        <v>205</v>
      </c>
      <c r="C24" s="1576"/>
      <c r="D24" s="799" t="s">
        <v>174</v>
      </c>
      <c r="E24" s="800" t="s">
        <v>295</v>
      </c>
      <c r="F24" s="801" t="s">
        <v>296</v>
      </c>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row>
    <row r="25" spans="1:42" ht="30" customHeight="1">
      <c r="B25" s="1573" t="s">
        <v>297</v>
      </c>
      <c r="C25" s="1574"/>
      <c r="D25" s="725">
        <f>SUM(AN10:AN12)</f>
        <v>0</v>
      </c>
      <c r="E25" s="341">
        <f>SUM(AO10:AO12)</f>
        <v>0</v>
      </c>
      <c r="F25" s="726">
        <f>D25-E25</f>
        <v>0</v>
      </c>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row>
    <row r="26" spans="1:42" ht="30" customHeight="1">
      <c r="B26" s="1573" t="s">
        <v>286</v>
      </c>
      <c r="C26" s="1574"/>
      <c r="D26" s="725">
        <f>SUM(AN14:AN18)</f>
        <v>0</v>
      </c>
      <c r="E26" s="341">
        <f>SUM(AO14:AO18)</f>
        <v>0</v>
      </c>
      <c r="F26" s="726">
        <f t="shared" ref="F26:F27" si="79">D26-E26</f>
        <v>0</v>
      </c>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row>
    <row r="27" spans="1:42" ht="30" customHeight="1" thickBot="1">
      <c r="B27" s="1569" t="s">
        <v>292</v>
      </c>
      <c r="C27" s="1570"/>
      <c r="D27" s="796">
        <f>SUM(AN20:AN21)</f>
        <v>0</v>
      </c>
      <c r="E27" s="399">
        <f>SUM(AO20:AO21)</f>
        <v>0</v>
      </c>
      <c r="F27" s="797">
        <f t="shared" si="79"/>
        <v>0</v>
      </c>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row>
    <row r="28" spans="1:42" ht="30" customHeight="1" thickTop="1" thickBot="1">
      <c r="B28" s="1571" t="s">
        <v>183</v>
      </c>
      <c r="C28" s="1572"/>
      <c r="D28" s="798">
        <f>SUM(D25:D27)</f>
        <v>0</v>
      </c>
      <c r="E28" s="792">
        <f>SUM(E25:E27)</f>
        <v>0</v>
      </c>
      <c r="F28" s="793">
        <f>D28-E28</f>
        <v>0</v>
      </c>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row>
    <row r="29" spans="1:42" ht="15" customHeight="1" thickTop="1"/>
    <row r="32" spans="1:42" ht="15" customHeight="1">
      <c r="Q32" s="19"/>
      <c r="R32" s="19"/>
      <c r="S32" s="19"/>
      <c r="T32" s="19"/>
    </row>
    <row r="33" spans="17:24" ht="15" customHeight="1">
      <c r="Q33" s="19"/>
      <c r="R33" s="19"/>
      <c r="S33" s="19"/>
      <c r="T33" s="19"/>
    </row>
    <row r="34" spans="17:24" ht="15" customHeight="1">
      <c r="Q34" s="19"/>
      <c r="R34" s="19"/>
      <c r="S34" s="19"/>
      <c r="T34" s="19"/>
    </row>
    <row r="35" spans="17:24" ht="15" customHeight="1">
      <c r="Q35" s="19"/>
      <c r="R35" s="19"/>
      <c r="S35" s="19"/>
      <c r="T35" s="19"/>
    </row>
    <row r="36" spans="17:24" ht="15" customHeight="1">
      <c r="Q36" s="19"/>
      <c r="R36" s="19"/>
      <c r="S36" s="19"/>
      <c r="T36" s="19"/>
    </row>
    <row r="37" spans="17:24" ht="15" customHeight="1">
      <c r="T37" s="16"/>
      <c r="U37" s="16"/>
      <c r="V37" s="16"/>
      <c r="W37" s="16"/>
      <c r="X37" s="16"/>
    </row>
    <row r="41" spans="17:24" ht="15" customHeight="1">
      <c r="T41" s="19"/>
      <c r="U41" s="19"/>
      <c r="V41" s="19"/>
    </row>
    <row r="42" spans="17:24" ht="15" customHeight="1">
      <c r="T42" s="19"/>
      <c r="U42" s="19"/>
      <c r="V42" s="19"/>
    </row>
  </sheetData>
  <mergeCells count="38">
    <mergeCell ref="B15:C15"/>
    <mergeCell ref="B7:C7"/>
    <mergeCell ref="AK7:AM7"/>
    <mergeCell ref="AN7:AP7"/>
    <mergeCell ref="O7:P7"/>
    <mergeCell ref="Q7:R7"/>
    <mergeCell ref="S7:U7"/>
    <mergeCell ref="V7:W7"/>
    <mergeCell ref="X7:Y7"/>
    <mergeCell ref="Z7:AA7"/>
    <mergeCell ref="B14:C14"/>
    <mergeCell ref="AB7:AD7"/>
    <mergeCell ref="AE7:AF7"/>
    <mergeCell ref="AG7:AH7"/>
    <mergeCell ref="AI7:AJ7"/>
    <mergeCell ref="M7:N7"/>
    <mergeCell ref="B13:C13"/>
    <mergeCell ref="D7:E7"/>
    <mergeCell ref="F7:G7"/>
    <mergeCell ref="H7:I7"/>
    <mergeCell ref="J7:L7"/>
    <mergeCell ref="B8:C8"/>
    <mergeCell ref="B9:C9"/>
    <mergeCell ref="B10:C10"/>
    <mergeCell ref="B11:C11"/>
    <mergeCell ref="B12:C12"/>
    <mergeCell ref="B17:C17"/>
    <mergeCell ref="B27:C27"/>
    <mergeCell ref="B28:C28"/>
    <mergeCell ref="B16:C16"/>
    <mergeCell ref="B25:C25"/>
    <mergeCell ref="B26:C26"/>
    <mergeCell ref="B22:C22"/>
    <mergeCell ref="B24:C24"/>
    <mergeCell ref="B19:C19"/>
    <mergeCell ref="B20:C20"/>
    <mergeCell ref="B21:C21"/>
    <mergeCell ref="B18:C18"/>
  </mergeCells>
  <conditionalFormatting sqref="L10:L20 U10:U20 AD10:AD20 AM10:AM20 AP10:AP20">
    <cfRule type="cellIs" dxfId="3" priority="2" operator="lessThan">
      <formula>0</formula>
    </cfRule>
  </conditionalFormatting>
  <conditionalFormatting sqref="L21 U21 AD21 AM21 AP21">
    <cfRule type="cellIs" dxfId="2" priority="1" operator="lessThan">
      <formula>0</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Q38"/>
  <sheetViews>
    <sheetView showGridLines="0" topLeftCell="A19" zoomScale="50" zoomScaleNormal="61" workbookViewId="0">
      <selection activeCell="J31" sqref="J31"/>
    </sheetView>
  </sheetViews>
  <sheetFormatPr defaultColWidth="14.42578125" defaultRowHeight="15" customHeight="1"/>
  <cols>
    <col min="1" max="1" width="3.42578125" style="5" customWidth="1"/>
    <col min="2" max="2" width="30" style="5" customWidth="1"/>
    <col min="3" max="3" width="32.140625" style="5" customWidth="1"/>
    <col min="4" max="42" width="12.42578125" style="5" customWidth="1"/>
    <col min="43" max="43" width="3.42578125" style="5" customWidth="1"/>
    <col min="44" max="16384" width="14.42578125" style="5"/>
  </cols>
  <sheetData>
    <row r="2" spans="1:43" ht="45.95" customHeight="1"/>
    <row r="3" spans="1:43" ht="3"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row>
    <row r="4" spans="1:43" ht="30" customHeight="1">
      <c r="A4" s="37"/>
      <c r="B4" s="552" t="s">
        <v>298</v>
      </c>
      <c r="C4" s="35"/>
      <c r="D4" s="35"/>
      <c r="E4" s="35"/>
      <c r="F4" s="35"/>
      <c r="G4" s="551"/>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row>
    <row r="5" spans="1:43" ht="31.5" customHeight="1">
      <c r="B5" s="7"/>
      <c r="C5" s="7"/>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3" ht="31.5" customHeight="1" thickBot="1">
      <c r="B6" s="20"/>
      <c r="C6" s="20"/>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row>
    <row r="7" spans="1:43" s="30" customFormat="1" ht="54.95" customHeight="1" thickTop="1" thickBot="1">
      <c r="B7" s="1629"/>
      <c r="C7" s="1630"/>
      <c r="D7" s="1635">
        <v>45316</v>
      </c>
      <c r="E7" s="1634"/>
      <c r="F7" s="1635">
        <v>45347</v>
      </c>
      <c r="G7" s="1636"/>
      <c r="H7" s="1633">
        <v>45376</v>
      </c>
      <c r="I7" s="1636"/>
      <c r="J7" s="1637" t="s">
        <v>35</v>
      </c>
      <c r="K7" s="1493"/>
      <c r="L7" s="1494"/>
      <c r="M7" s="1633">
        <v>45407</v>
      </c>
      <c r="N7" s="1634"/>
      <c r="O7" s="1635">
        <v>45437</v>
      </c>
      <c r="P7" s="1636"/>
      <c r="Q7" s="1633">
        <v>45468</v>
      </c>
      <c r="R7" s="1634"/>
      <c r="S7" s="1640" t="s">
        <v>36</v>
      </c>
      <c r="T7" s="1641"/>
      <c r="U7" s="1483"/>
      <c r="V7" s="1633">
        <v>45498</v>
      </c>
      <c r="W7" s="1634"/>
      <c r="X7" s="1635">
        <v>45529</v>
      </c>
      <c r="Y7" s="1636"/>
      <c r="Z7" s="1633">
        <v>45560</v>
      </c>
      <c r="AA7" s="1634"/>
      <c r="AB7" s="1642" t="s">
        <v>37</v>
      </c>
      <c r="AC7" s="1485"/>
      <c r="AD7" s="1486"/>
      <c r="AE7" s="1633">
        <v>45590</v>
      </c>
      <c r="AF7" s="1634"/>
      <c r="AG7" s="1635">
        <v>45621</v>
      </c>
      <c r="AH7" s="1636"/>
      <c r="AI7" s="1633">
        <v>45651</v>
      </c>
      <c r="AJ7" s="1634"/>
      <c r="AK7" s="1638" t="s">
        <v>38</v>
      </c>
      <c r="AL7" s="1488"/>
      <c r="AM7" s="1639"/>
      <c r="AN7" s="1599" t="s">
        <v>172</v>
      </c>
      <c r="AO7" s="1600"/>
      <c r="AP7" s="1601"/>
      <c r="AQ7" s="727"/>
    </row>
    <row r="8" spans="1:43" s="30" customFormat="1" ht="54.95" customHeight="1" thickTop="1" thickBot="1">
      <c r="A8" s="727"/>
      <c r="B8" s="1627"/>
      <c r="C8" s="1628"/>
      <c r="D8" s="384" t="s">
        <v>174</v>
      </c>
      <c r="E8" s="367" t="s">
        <v>175</v>
      </c>
      <c r="F8" s="384" t="s">
        <v>174</v>
      </c>
      <c r="G8" s="367" t="s">
        <v>175</v>
      </c>
      <c r="H8" s="404" t="s">
        <v>174</v>
      </c>
      <c r="I8" s="367" t="s">
        <v>175</v>
      </c>
      <c r="J8" s="359" t="s">
        <v>174</v>
      </c>
      <c r="K8" s="272" t="s">
        <v>175</v>
      </c>
      <c r="L8" s="405" t="s">
        <v>176</v>
      </c>
      <c r="M8" s="384" t="s">
        <v>174</v>
      </c>
      <c r="N8" s="367" t="s">
        <v>175</v>
      </c>
      <c r="O8" s="384" t="s">
        <v>174</v>
      </c>
      <c r="P8" s="367" t="s">
        <v>175</v>
      </c>
      <c r="Q8" s="404" t="s">
        <v>174</v>
      </c>
      <c r="R8" s="367" t="s">
        <v>175</v>
      </c>
      <c r="S8" s="426" t="s">
        <v>174</v>
      </c>
      <c r="T8" s="273" t="s">
        <v>175</v>
      </c>
      <c r="U8" s="416" t="s">
        <v>176</v>
      </c>
      <c r="V8" s="384" t="s">
        <v>174</v>
      </c>
      <c r="W8" s="367" t="s">
        <v>175</v>
      </c>
      <c r="X8" s="384" t="s">
        <v>174</v>
      </c>
      <c r="Y8" s="367" t="s">
        <v>175</v>
      </c>
      <c r="Z8" s="404" t="s">
        <v>174</v>
      </c>
      <c r="AA8" s="367" t="s">
        <v>175</v>
      </c>
      <c r="AB8" s="434" t="s">
        <v>174</v>
      </c>
      <c r="AC8" s="274" t="s">
        <v>175</v>
      </c>
      <c r="AD8" s="442" t="s">
        <v>176</v>
      </c>
      <c r="AE8" s="384" t="s">
        <v>174</v>
      </c>
      <c r="AF8" s="367" t="s">
        <v>175</v>
      </c>
      <c r="AG8" s="384" t="s">
        <v>174</v>
      </c>
      <c r="AH8" s="367" t="s">
        <v>175</v>
      </c>
      <c r="AI8" s="404" t="s">
        <v>174</v>
      </c>
      <c r="AJ8" s="367" t="s">
        <v>175</v>
      </c>
      <c r="AK8" s="452" t="s">
        <v>174</v>
      </c>
      <c r="AL8" s="333" t="s">
        <v>175</v>
      </c>
      <c r="AM8" s="933" t="s">
        <v>176</v>
      </c>
      <c r="AN8" s="989" t="s">
        <v>174</v>
      </c>
      <c r="AO8" s="755" t="s">
        <v>175</v>
      </c>
      <c r="AP8" s="737" t="s">
        <v>176</v>
      </c>
      <c r="AQ8" s="727"/>
    </row>
    <row r="9" spans="1:43" ht="29.1" customHeight="1" thickTop="1">
      <c r="A9" s="19"/>
      <c r="B9" s="1631" t="s">
        <v>299</v>
      </c>
      <c r="C9" s="1632"/>
      <c r="D9" s="635"/>
      <c r="E9" s="635"/>
      <c r="F9" s="648"/>
      <c r="G9" s="644"/>
      <c r="H9" s="635"/>
      <c r="I9" s="644"/>
      <c r="J9" s="1004"/>
      <c r="K9" s="554"/>
      <c r="L9" s="1005"/>
      <c r="M9" s="635"/>
      <c r="N9" s="635"/>
      <c r="O9" s="648"/>
      <c r="P9" s="644"/>
      <c r="Q9" s="635"/>
      <c r="R9" s="635"/>
      <c r="S9" s="1006"/>
      <c r="T9" s="556"/>
      <c r="U9" s="1007"/>
      <c r="V9" s="635"/>
      <c r="W9" s="635"/>
      <c r="X9" s="648"/>
      <c r="Y9" s="644"/>
      <c r="Z9" s="635"/>
      <c r="AA9" s="635"/>
      <c r="AB9" s="1008"/>
      <c r="AC9" s="557"/>
      <c r="AD9" s="1009"/>
      <c r="AE9" s="635"/>
      <c r="AF9" s="635"/>
      <c r="AG9" s="648"/>
      <c r="AH9" s="644"/>
      <c r="AI9" s="635"/>
      <c r="AJ9" s="635"/>
      <c r="AK9" s="1010"/>
      <c r="AL9" s="558"/>
      <c r="AM9" s="1264"/>
      <c r="AN9" s="1256"/>
      <c r="AO9" s="559"/>
      <c r="AP9" s="1270"/>
      <c r="AQ9" s="19"/>
    </row>
    <row r="10" spans="1:43" ht="29.1" customHeight="1">
      <c r="A10" s="19"/>
      <c r="B10" s="1616" t="s">
        <v>300</v>
      </c>
      <c r="C10" s="1617"/>
      <c r="D10" s="1013">
        <v>0</v>
      </c>
      <c r="E10" s="1011">
        <v>0</v>
      </c>
      <c r="F10" s="945">
        <v>0</v>
      </c>
      <c r="G10" s="1012">
        <v>0</v>
      </c>
      <c r="H10" s="1013">
        <v>0</v>
      </c>
      <c r="I10" s="1012">
        <v>0</v>
      </c>
      <c r="J10" s="1014">
        <f t="shared" ref="J10:K10" si="0">SUM(D10+F10+H10)</f>
        <v>0</v>
      </c>
      <c r="K10" s="1015">
        <f t="shared" si="0"/>
        <v>0</v>
      </c>
      <c r="L10" s="1016">
        <f t="shared" ref="L10:L12" si="1">J10-K10</f>
        <v>0</v>
      </c>
      <c r="M10" s="1013">
        <v>0</v>
      </c>
      <c r="N10" s="1011">
        <v>0</v>
      </c>
      <c r="O10" s="945">
        <v>0</v>
      </c>
      <c r="P10" s="1012">
        <v>0</v>
      </c>
      <c r="Q10" s="1013">
        <v>0</v>
      </c>
      <c r="R10" s="1011">
        <v>0</v>
      </c>
      <c r="S10" s="1017">
        <f t="shared" ref="S10:T10" si="2">SUM(M10+O10+Q10)</f>
        <v>0</v>
      </c>
      <c r="T10" s="1018">
        <f t="shared" si="2"/>
        <v>0</v>
      </c>
      <c r="U10" s="1019">
        <f t="shared" ref="U10:U12" si="3">S10-T10</f>
        <v>0</v>
      </c>
      <c r="V10" s="1013">
        <v>0</v>
      </c>
      <c r="W10" s="1011">
        <v>0</v>
      </c>
      <c r="X10" s="945">
        <v>0</v>
      </c>
      <c r="Y10" s="1012">
        <v>0</v>
      </c>
      <c r="Z10" s="1013">
        <v>0</v>
      </c>
      <c r="AA10" s="1011">
        <v>0</v>
      </c>
      <c r="AB10" s="1020">
        <f t="shared" ref="AB10:AC10" si="4">SUM(V10+X10+Z10)</f>
        <v>0</v>
      </c>
      <c r="AC10" s="1021">
        <f t="shared" si="4"/>
        <v>0</v>
      </c>
      <c r="AD10" s="1022">
        <f t="shared" ref="AD10:AD12" si="5">AB10-AC10</f>
        <v>0</v>
      </c>
      <c r="AE10" s="1013">
        <v>0</v>
      </c>
      <c r="AF10" s="1011">
        <v>0</v>
      </c>
      <c r="AG10" s="945">
        <v>0</v>
      </c>
      <c r="AH10" s="1012">
        <v>0</v>
      </c>
      <c r="AI10" s="1013">
        <v>0</v>
      </c>
      <c r="AJ10" s="1011">
        <v>0</v>
      </c>
      <c r="AK10" s="1023">
        <f t="shared" ref="AK10:AL10" si="6">SUM(AE10+AG10+AI10)</f>
        <v>0</v>
      </c>
      <c r="AL10" s="1024">
        <f t="shared" si="6"/>
        <v>0</v>
      </c>
      <c r="AM10" s="1265">
        <f t="shared" ref="AM10:AM12" si="7">AK10-AL10</f>
        <v>0</v>
      </c>
      <c r="AN10" s="945">
        <f>SUM(J10+S10+AB10+AK10)</f>
        <v>0</v>
      </c>
      <c r="AO10" s="999">
        <f t="shared" ref="AO10" si="8">SUM(K10+T10+AC10+AL10)</f>
        <v>0</v>
      </c>
      <c r="AP10" s="1000">
        <f t="shared" ref="AP10:AP12" si="9">AN10-AO10</f>
        <v>0</v>
      </c>
      <c r="AQ10" s="19"/>
    </row>
    <row r="11" spans="1:43" ht="29.1" customHeight="1">
      <c r="A11" s="19"/>
      <c r="B11" s="1592" t="s">
        <v>301</v>
      </c>
      <c r="C11" s="1618"/>
      <c r="D11" s="990">
        <v>0</v>
      </c>
      <c r="E11" s="991">
        <v>0</v>
      </c>
      <c r="F11" s="943">
        <v>0</v>
      </c>
      <c r="G11" s="944">
        <v>0</v>
      </c>
      <c r="H11" s="990">
        <v>0</v>
      </c>
      <c r="I11" s="944">
        <v>0</v>
      </c>
      <c r="J11" s="946">
        <f t="shared" ref="J11:K11" si="10">SUM(D11+F11+H11)</f>
        <v>0</v>
      </c>
      <c r="K11" s="947">
        <f t="shared" si="10"/>
        <v>0</v>
      </c>
      <c r="L11" s="948">
        <f t="shared" si="1"/>
        <v>0</v>
      </c>
      <c r="M11" s="990">
        <v>0</v>
      </c>
      <c r="N11" s="991">
        <v>0</v>
      </c>
      <c r="O11" s="943">
        <v>0</v>
      </c>
      <c r="P11" s="944">
        <v>0</v>
      </c>
      <c r="Q11" s="990">
        <v>0</v>
      </c>
      <c r="R11" s="991">
        <v>0</v>
      </c>
      <c r="S11" s="949">
        <f t="shared" ref="S11:T11" si="11">SUM(M11+O11+Q11)</f>
        <v>0</v>
      </c>
      <c r="T11" s="950">
        <f t="shared" si="11"/>
        <v>0</v>
      </c>
      <c r="U11" s="951">
        <f t="shared" si="3"/>
        <v>0</v>
      </c>
      <c r="V11" s="990">
        <v>0</v>
      </c>
      <c r="W11" s="991">
        <v>0</v>
      </c>
      <c r="X11" s="943">
        <v>0</v>
      </c>
      <c r="Y11" s="944">
        <v>0</v>
      </c>
      <c r="Z11" s="990">
        <v>0</v>
      </c>
      <c r="AA11" s="991">
        <v>0</v>
      </c>
      <c r="AB11" s="952">
        <f t="shared" ref="AB11:AC11" si="12">SUM(V11+X11+Z11)</f>
        <v>0</v>
      </c>
      <c r="AC11" s="953">
        <f t="shared" si="12"/>
        <v>0</v>
      </c>
      <c r="AD11" s="954">
        <f t="shared" si="5"/>
        <v>0</v>
      </c>
      <c r="AE11" s="990">
        <v>0</v>
      </c>
      <c r="AF11" s="991">
        <v>0</v>
      </c>
      <c r="AG11" s="943">
        <v>0</v>
      </c>
      <c r="AH11" s="944">
        <v>0</v>
      </c>
      <c r="AI11" s="990">
        <v>0</v>
      </c>
      <c r="AJ11" s="991">
        <v>0</v>
      </c>
      <c r="AK11" s="955">
        <f t="shared" ref="AK11:AL11" si="13">SUM(AE11+AG11+AI11)</f>
        <v>0</v>
      </c>
      <c r="AL11" s="956">
        <f t="shared" si="13"/>
        <v>0</v>
      </c>
      <c r="AM11" s="986">
        <f t="shared" si="7"/>
        <v>0</v>
      </c>
      <c r="AN11" s="943">
        <f t="shared" ref="AN11:AO11" si="14">SUM(J11+S11+AB11+AK11)</f>
        <v>0</v>
      </c>
      <c r="AO11" s="957">
        <f t="shared" si="14"/>
        <v>0</v>
      </c>
      <c r="AP11" s="958">
        <f t="shared" si="9"/>
        <v>0</v>
      </c>
      <c r="AQ11" s="19"/>
    </row>
    <row r="12" spans="1:43" ht="29.1" customHeight="1">
      <c r="A12" s="19"/>
      <c r="B12" s="1612" t="s">
        <v>302</v>
      </c>
      <c r="C12" s="1613"/>
      <c r="D12" s="1027">
        <v>0</v>
      </c>
      <c r="E12" s="1025">
        <v>0</v>
      </c>
      <c r="F12" s="1001">
        <v>0</v>
      </c>
      <c r="G12" s="1026">
        <v>0</v>
      </c>
      <c r="H12" s="1027">
        <v>0</v>
      </c>
      <c r="I12" s="1026">
        <v>0</v>
      </c>
      <c r="J12" s="1028">
        <f t="shared" ref="J12:K12" si="15">SUM(D12+F12+H12)</f>
        <v>0</v>
      </c>
      <c r="K12" s="1029">
        <f t="shared" si="15"/>
        <v>0</v>
      </c>
      <c r="L12" s="1030">
        <f t="shared" si="1"/>
        <v>0</v>
      </c>
      <c r="M12" s="1027">
        <v>0</v>
      </c>
      <c r="N12" s="1025">
        <v>0</v>
      </c>
      <c r="O12" s="1001">
        <v>0</v>
      </c>
      <c r="P12" s="1026">
        <v>0</v>
      </c>
      <c r="Q12" s="1027">
        <v>0</v>
      </c>
      <c r="R12" s="1025">
        <v>0</v>
      </c>
      <c r="S12" s="1031">
        <f t="shared" ref="S12:T12" si="16">SUM(M12+O12+Q12)</f>
        <v>0</v>
      </c>
      <c r="T12" s="1032">
        <f t="shared" si="16"/>
        <v>0</v>
      </c>
      <c r="U12" s="1033">
        <f t="shared" si="3"/>
        <v>0</v>
      </c>
      <c r="V12" s="1027">
        <v>0</v>
      </c>
      <c r="W12" s="1025">
        <v>0</v>
      </c>
      <c r="X12" s="1001">
        <v>0</v>
      </c>
      <c r="Y12" s="1026">
        <v>0</v>
      </c>
      <c r="Z12" s="1027">
        <v>0</v>
      </c>
      <c r="AA12" s="1025">
        <v>0</v>
      </c>
      <c r="AB12" s="1034">
        <f t="shared" ref="AB12:AC12" si="17">SUM(V12+X12+Z12)</f>
        <v>0</v>
      </c>
      <c r="AC12" s="1035">
        <f t="shared" si="17"/>
        <v>0</v>
      </c>
      <c r="AD12" s="1036">
        <f t="shared" si="5"/>
        <v>0</v>
      </c>
      <c r="AE12" s="1027">
        <v>0</v>
      </c>
      <c r="AF12" s="1025">
        <v>0</v>
      </c>
      <c r="AG12" s="1001">
        <v>0</v>
      </c>
      <c r="AH12" s="1026">
        <v>0</v>
      </c>
      <c r="AI12" s="1027">
        <v>0</v>
      </c>
      <c r="AJ12" s="1025">
        <v>0</v>
      </c>
      <c r="AK12" s="1037">
        <f t="shared" ref="AK12:AL12" si="18">SUM(AE12+AG12+AI12)</f>
        <v>0</v>
      </c>
      <c r="AL12" s="1038">
        <f t="shared" si="18"/>
        <v>0</v>
      </c>
      <c r="AM12" s="1204">
        <f t="shared" si="7"/>
        <v>0</v>
      </c>
      <c r="AN12" s="1001">
        <f t="shared" ref="AN12:AO12" si="19">SUM(J12+S12+AB12+AK12)</f>
        <v>0</v>
      </c>
      <c r="AO12" s="1002">
        <f t="shared" si="19"/>
        <v>0</v>
      </c>
      <c r="AP12" s="1003">
        <f t="shared" si="9"/>
        <v>0</v>
      </c>
      <c r="AQ12" s="19"/>
    </row>
    <row r="13" spans="1:43" ht="29.1" customHeight="1">
      <c r="A13" s="19"/>
      <c r="B13" s="1626" t="s">
        <v>303</v>
      </c>
      <c r="C13" s="1615"/>
      <c r="D13" s="1040"/>
      <c r="E13" s="1040"/>
      <c r="F13" s="1039"/>
      <c r="G13" s="1041"/>
      <c r="H13" s="1040"/>
      <c r="I13" s="1041"/>
      <c r="J13" s="1042"/>
      <c r="K13" s="1043"/>
      <c r="L13" s="1044"/>
      <c r="M13" s="1040"/>
      <c r="N13" s="1040"/>
      <c r="O13" s="1039"/>
      <c r="P13" s="1041"/>
      <c r="Q13" s="1040"/>
      <c r="R13" s="1040"/>
      <c r="S13" s="1045"/>
      <c r="T13" s="1046"/>
      <c r="U13" s="1047"/>
      <c r="V13" s="1040"/>
      <c r="W13" s="1040"/>
      <c r="X13" s="1039"/>
      <c r="Y13" s="1041"/>
      <c r="Z13" s="1040"/>
      <c r="AA13" s="1040"/>
      <c r="AB13" s="1048"/>
      <c r="AC13" s="1049"/>
      <c r="AD13" s="1050"/>
      <c r="AE13" s="1040"/>
      <c r="AF13" s="1040"/>
      <c r="AG13" s="1039"/>
      <c r="AH13" s="1041"/>
      <c r="AI13" s="1040"/>
      <c r="AJ13" s="1040"/>
      <c r="AK13" s="1051"/>
      <c r="AL13" s="1052"/>
      <c r="AM13" s="1266"/>
      <c r="AN13" s="1271"/>
      <c r="AO13" s="1083"/>
      <c r="AP13" s="1272"/>
      <c r="AQ13" s="19"/>
    </row>
    <row r="14" spans="1:43" ht="29.1" customHeight="1">
      <c r="A14" s="19"/>
      <c r="B14" s="1616" t="s">
        <v>304</v>
      </c>
      <c r="C14" s="1617"/>
      <c r="D14" s="1013">
        <v>0</v>
      </c>
      <c r="E14" s="1011">
        <v>0</v>
      </c>
      <c r="F14" s="945">
        <v>0</v>
      </c>
      <c r="G14" s="1012">
        <v>0</v>
      </c>
      <c r="H14" s="1013">
        <v>0</v>
      </c>
      <c r="I14" s="1012">
        <v>0</v>
      </c>
      <c r="J14" s="1014">
        <f t="shared" ref="J14:K14" si="20">SUM(D14+F14+H14)</f>
        <v>0</v>
      </c>
      <c r="K14" s="1015">
        <f t="shared" si="20"/>
        <v>0</v>
      </c>
      <c r="L14" s="1016">
        <f t="shared" ref="L14:L17" si="21">J14-K14</f>
        <v>0</v>
      </c>
      <c r="M14" s="1013">
        <v>0</v>
      </c>
      <c r="N14" s="1011">
        <v>0</v>
      </c>
      <c r="O14" s="945">
        <v>0</v>
      </c>
      <c r="P14" s="1012">
        <v>0</v>
      </c>
      <c r="Q14" s="1013">
        <v>0</v>
      </c>
      <c r="R14" s="1011">
        <v>0</v>
      </c>
      <c r="S14" s="1017">
        <f t="shared" ref="S14:T14" si="22">SUM(M14+O14+Q14)</f>
        <v>0</v>
      </c>
      <c r="T14" s="1018">
        <f t="shared" si="22"/>
        <v>0</v>
      </c>
      <c r="U14" s="1019">
        <f t="shared" ref="U14:U17" si="23">S14-T14</f>
        <v>0</v>
      </c>
      <c r="V14" s="1013">
        <v>0</v>
      </c>
      <c r="W14" s="1011">
        <v>0</v>
      </c>
      <c r="X14" s="945">
        <v>0</v>
      </c>
      <c r="Y14" s="1012">
        <v>0</v>
      </c>
      <c r="Z14" s="1013">
        <v>0</v>
      </c>
      <c r="AA14" s="1011">
        <v>0</v>
      </c>
      <c r="AB14" s="1020">
        <f t="shared" ref="AB14:AC14" si="24">SUM(V14+X14+Z14)</f>
        <v>0</v>
      </c>
      <c r="AC14" s="1021">
        <f t="shared" si="24"/>
        <v>0</v>
      </c>
      <c r="AD14" s="1022">
        <f t="shared" ref="AD14:AD17" si="25">AB14-AC14</f>
        <v>0</v>
      </c>
      <c r="AE14" s="1013">
        <v>0</v>
      </c>
      <c r="AF14" s="1011">
        <v>0</v>
      </c>
      <c r="AG14" s="945">
        <v>0</v>
      </c>
      <c r="AH14" s="1012">
        <v>0</v>
      </c>
      <c r="AI14" s="1013">
        <v>0</v>
      </c>
      <c r="AJ14" s="1011">
        <v>0</v>
      </c>
      <c r="AK14" s="1023">
        <f t="shared" ref="AK14:AL14" si="26">SUM(AE14+AG14+AI14)</f>
        <v>0</v>
      </c>
      <c r="AL14" s="1024">
        <f t="shared" si="26"/>
        <v>0</v>
      </c>
      <c r="AM14" s="1265">
        <f t="shared" ref="AM14:AM17" si="27">AK14-AL14</f>
        <v>0</v>
      </c>
      <c r="AN14" s="945">
        <f t="shared" ref="AN14:AO14" si="28">SUM(J14+S14+AB14+AK14)</f>
        <v>0</v>
      </c>
      <c r="AO14" s="999">
        <f t="shared" si="28"/>
        <v>0</v>
      </c>
      <c r="AP14" s="1000">
        <f t="shared" ref="AP14:AP17" si="29">AN14-AO14</f>
        <v>0</v>
      </c>
      <c r="AQ14" s="19"/>
    </row>
    <row r="15" spans="1:43" ht="29.1" customHeight="1">
      <c r="A15" s="19"/>
      <c r="B15" s="1592" t="s">
        <v>305</v>
      </c>
      <c r="C15" s="1618"/>
      <c r="D15" s="990">
        <v>0</v>
      </c>
      <c r="E15" s="991">
        <v>0</v>
      </c>
      <c r="F15" s="943">
        <v>0</v>
      </c>
      <c r="G15" s="944">
        <v>0</v>
      </c>
      <c r="H15" s="990">
        <v>0</v>
      </c>
      <c r="I15" s="944">
        <v>0</v>
      </c>
      <c r="J15" s="946">
        <f t="shared" ref="J15:K15" si="30">SUM(D15+F15+H15)</f>
        <v>0</v>
      </c>
      <c r="K15" s="947">
        <f t="shared" si="30"/>
        <v>0</v>
      </c>
      <c r="L15" s="948">
        <f t="shared" si="21"/>
        <v>0</v>
      </c>
      <c r="M15" s="990">
        <v>0</v>
      </c>
      <c r="N15" s="991">
        <v>0</v>
      </c>
      <c r="O15" s="943">
        <v>0</v>
      </c>
      <c r="P15" s="944">
        <v>0</v>
      </c>
      <c r="Q15" s="990">
        <v>0</v>
      </c>
      <c r="R15" s="991">
        <v>0</v>
      </c>
      <c r="S15" s="949">
        <f t="shared" ref="S15:T15" si="31">SUM(M15+O15+Q15)</f>
        <v>0</v>
      </c>
      <c r="T15" s="950">
        <f t="shared" si="31"/>
        <v>0</v>
      </c>
      <c r="U15" s="951">
        <f t="shared" si="23"/>
        <v>0</v>
      </c>
      <c r="V15" s="990">
        <v>0</v>
      </c>
      <c r="W15" s="991">
        <v>0</v>
      </c>
      <c r="X15" s="943">
        <v>0</v>
      </c>
      <c r="Y15" s="944">
        <v>0</v>
      </c>
      <c r="Z15" s="990">
        <v>0</v>
      </c>
      <c r="AA15" s="991">
        <v>0</v>
      </c>
      <c r="AB15" s="952">
        <f t="shared" ref="AB15:AC15" si="32">SUM(V15+X15+Z15)</f>
        <v>0</v>
      </c>
      <c r="AC15" s="953">
        <f t="shared" si="32"/>
        <v>0</v>
      </c>
      <c r="AD15" s="954">
        <f t="shared" si="25"/>
        <v>0</v>
      </c>
      <c r="AE15" s="990">
        <v>0</v>
      </c>
      <c r="AF15" s="991">
        <v>0</v>
      </c>
      <c r="AG15" s="943">
        <v>0</v>
      </c>
      <c r="AH15" s="944">
        <v>0</v>
      </c>
      <c r="AI15" s="990">
        <v>0</v>
      </c>
      <c r="AJ15" s="991">
        <v>0</v>
      </c>
      <c r="AK15" s="955">
        <f t="shared" ref="AK15:AL15" si="33">SUM(AE15+AG15+AI15)</f>
        <v>0</v>
      </c>
      <c r="AL15" s="956">
        <f t="shared" si="33"/>
        <v>0</v>
      </c>
      <c r="AM15" s="986">
        <f t="shared" si="27"/>
        <v>0</v>
      </c>
      <c r="AN15" s="943">
        <f t="shared" ref="AN15:AO15" si="34">SUM(J15+S15+AB15+AK15)</f>
        <v>0</v>
      </c>
      <c r="AO15" s="957">
        <f t="shared" si="34"/>
        <v>0</v>
      </c>
      <c r="AP15" s="958">
        <f t="shared" si="29"/>
        <v>0</v>
      </c>
      <c r="AQ15" s="19"/>
    </row>
    <row r="16" spans="1:43" ht="29.1" customHeight="1">
      <c r="A16" s="19"/>
      <c r="B16" s="1592" t="s">
        <v>306</v>
      </c>
      <c r="C16" s="1618"/>
      <c r="D16" s="990">
        <v>0</v>
      </c>
      <c r="E16" s="991">
        <v>0</v>
      </c>
      <c r="F16" s="943">
        <v>0</v>
      </c>
      <c r="G16" s="944">
        <v>0</v>
      </c>
      <c r="H16" s="990">
        <v>0</v>
      </c>
      <c r="I16" s="944">
        <v>0</v>
      </c>
      <c r="J16" s="946">
        <f t="shared" ref="J16:K16" si="35">SUM(D16+F16+H16)</f>
        <v>0</v>
      </c>
      <c r="K16" s="947">
        <f t="shared" si="35"/>
        <v>0</v>
      </c>
      <c r="L16" s="948">
        <f t="shared" si="21"/>
        <v>0</v>
      </c>
      <c r="M16" s="990">
        <v>0</v>
      </c>
      <c r="N16" s="991">
        <v>0</v>
      </c>
      <c r="O16" s="943">
        <v>0</v>
      </c>
      <c r="P16" s="944">
        <v>0</v>
      </c>
      <c r="Q16" s="990">
        <v>0</v>
      </c>
      <c r="R16" s="991">
        <v>0</v>
      </c>
      <c r="S16" s="949">
        <f t="shared" ref="S16:T16" si="36">SUM(M16+O16+Q16)</f>
        <v>0</v>
      </c>
      <c r="T16" s="950">
        <f t="shared" si="36"/>
        <v>0</v>
      </c>
      <c r="U16" s="951">
        <f t="shared" si="23"/>
        <v>0</v>
      </c>
      <c r="V16" s="990">
        <v>0</v>
      </c>
      <c r="W16" s="991">
        <v>0</v>
      </c>
      <c r="X16" s="943">
        <v>0</v>
      </c>
      <c r="Y16" s="944">
        <v>0</v>
      </c>
      <c r="Z16" s="990">
        <v>0</v>
      </c>
      <c r="AA16" s="991">
        <v>0</v>
      </c>
      <c r="AB16" s="952">
        <f t="shared" ref="AB16:AC16" si="37">SUM(V16+X16+Z16)</f>
        <v>0</v>
      </c>
      <c r="AC16" s="953">
        <f t="shared" si="37"/>
        <v>0</v>
      </c>
      <c r="AD16" s="954">
        <f t="shared" si="25"/>
        <v>0</v>
      </c>
      <c r="AE16" s="990">
        <v>0</v>
      </c>
      <c r="AF16" s="991">
        <v>0</v>
      </c>
      <c r="AG16" s="943">
        <v>0</v>
      </c>
      <c r="AH16" s="944">
        <v>0</v>
      </c>
      <c r="AI16" s="990">
        <v>0</v>
      </c>
      <c r="AJ16" s="991">
        <v>0</v>
      </c>
      <c r="AK16" s="955">
        <f t="shared" ref="AK16:AL16" si="38">SUM(AE16+AG16+AI16)</f>
        <v>0</v>
      </c>
      <c r="AL16" s="956">
        <f t="shared" si="38"/>
        <v>0</v>
      </c>
      <c r="AM16" s="986">
        <f t="shared" si="27"/>
        <v>0</v>
      </c>
      <c r="AN16" s="943">
        <f t="shared" ref="AN16:AO16" si="39">SUM(J16+S16+AB16+AK16)</f>
        <v>0</v>
      </c>
      <c r="AO16" s="957">
        <f t="shared" si="39"/>
        <v>0</v>
      </c>
      <c r="AP16" s="958">
        <f t="shared" si="29"/>
        <v>0</v>
      </c>
      <c r="AQ16" s="19"/>
    </row>
    <row r="17" spans="1:43" ht="29.1" customHeight="1">
      <c r="A17" s="19"/>
      <c r="B17" s="1612" t="s">
        <v>307</v>
      </c>
      <c r="C17" s="1613"/>
      <c r="D17" s="1027">
        <v>0</v>
      </c>
      <c r="E17" s="1025">
        <v>0</v>
      </c>
      <c r="F17" s="1001">
        <v>0</v>
      </c>
      <c r="G17" s="1026">
        <v>0</v>
      </c>
      <c r="H17" s="1027">
        <v>0</v>
      </c>
      <c r="I17" s="1026">
        <v>0</v>
      </c>
      <c r="J17" s="1028">
        <f t="shared" ref="J17:K17" si="40">SUM(D17+F17+H17)</f>
        <v>0</v>
      </c>
      <c r="K17" s="1029">
        <f t="shared" si="40"/>
        <v>0</v>
      </c>
      <c r="L17" s="1030">
        <f t="shared" si="21"/>
        <v>0</v>
      </c>
      <c r="M17" s="1027">
        <v>0</v>
      </c>
      <c r="N17" s="1025">
        <v>0</v>
      </c>
      <c r="O17" s="1001">
        <v>0</v>
      </c>
      <c r="P17" s="1026">
        <v>0</v>
      </c>
      <c r="Q17" s="1027">
        <v>0</v>
      </c>
      <c r="R17" s="1025">
        <v>0</v>
      </c>
      <c r="S17" s="1031">
        <f t="shared" ref="S17:T17" si="41">SUM(M17+O17+Q17)</f>
        <v>0</v>
      </c>
      <c r="T17" s="1032">
        <f t="shared" si="41"/>
        <v>0</v>
      </c>
      <c r="U17" s="1033">
        <f t="shared" si="23"/>
        <v>0</v>
      </c>
      <c r="V17" s="1027">
        <v>0</v>
      </c>
      <c r="W17" s="1025">
        <v>0</v>
      </c>
      <c r="X17" s="1001">
        <v>0</v>
      </c>
      <c r="Y17" s="1026">
        <v>0</v>
      </c>
      <c r="Z17" s="1027">
        <v>0</v>
      </c>
      <c r="AA17" s="1025">
        <v>0</v>
      </c>
      <c r="AB17" s="1034">
        <f t="shared" ref="AB17:AC17" si="42">SUM(V17+X17+Z17)</f>
        <v>0</v>
      </c>
      <c r="AC17" s="1035">
        <f t="shared" si="42"/>
        <v>0</v>
      </c>
      <c r="AD17" s="1036">
        <f t="shared" si="25"/>
        <v>0</v>
      </c>
      <c r="AE17" s="1027">
        <v>0</v>
      </c>
      <c r="AF17" s="1025">
        <v>0</v>
      </c>
      <c r="AG17" s="1001">
        <v>0</v>
      </c>
      <c r="AH17" s="1026">
        <v>0</v>
      </c>
      <c r="AI17" s="1027">
        <v>0</v>
      </c>
      <c r="AJ17" s="1025">
        <v>0</v>
      </c>
      <c r="AK17" s="1037">
        <f t="shared" ref="AK17:AL17" si="43">SUM(AE17+AG17+AI17)</f>
        <v>0</v>
      </c>
      <c r="AL17" s="1038">
        <f t="shared" si="43"/>
        <v>0</v>
      </c>
      <c r="AM17" s="1204">
        <f t="shared" si="27"/>
        <v>0</v>
      </c>
      <c r="AN17" s="1001">
        <f t="shared" ref="AN17:AO17" si="44">SUM(J17+S17+AB17+AK17)</f>
        <v>0</v>
      </c>
      <c r="AO17" s="1002">
        <f t="shared" si="44"/>
        <v>0</v>
      </c>
      <c r="AP17" s="1003">
        <f t="shared" si="29"/>
        <v>0</v>
      </c>
      <c r="AQ17" s="19"/>
    </row>
    <row r="18" spans="1:43" ht="29.1" customHeight="1">
      <c r="A18" s="19"/>
      <c r="B18" s="1625" t="s">
        <v>308</v>
      </c>
      <c r="C18" s="1615"/>
      <c r="D18" s="1054"/>
      <c r="E18" s="1054"/>
      <c r="F18" s="1053"/>
      <c r="G18" s="1055"/>
      <c r="H18" s="1054"/>
      <c r="I18" s="1055"/>
      <c r="J18" s="1056"/>
      <c r="K18" s="1057"/>
      <c r="L18" s="1058"/>
      <c r="M18" s="1054"/>
      <c r="N18" s="1054"/>
      <c r="O18" s="1053"/>
      <c r="P18" s="1055"/>
      <c r="Q18" s="1054"/>
      <c r="R18" s="1054"/>
      <c r="S18" s="1059"/>
      <c r="T18" s="1060"/>
      <c r="U18" s="1061"/>
      <c r="V18" s="1054"/>
      <c r="W18" s="1054"/>
      <c r="X18" s="1053"/>
      <c r="Y18" s="1055"/>
      <c r="Z18" s="1054"/>
      <c r="AA18" s="1054"/>
      <c r="AB18" s="1062"/>
      <c r="AC18" s="1063"/>
      <c r="AD18" s="1064"/>
      <c r="AE18" s="1054"/>
      <c r="AF18" s="1054"/>
      <c r="AG18" s="1053"/>
      <c r="AH18" s="1055"/>
      <c r="AI18" s="1054"/>
      <c r="AJ18" s="1054"/>
      <c r="AK18" s="1065"/>
      <c r="AL18" s="1066"/>
      <c r="AM18" s="1267"/>
      <c r="AN18" s="1273"/>
      <c r="AO18" s="1082"/>
      <c r="AP18" s="1274"/>
      <c r="AQ18" s="19"/>
    </row>
    <row r="19" spans="1:43" ht="29.1" customHeight="1">
      <c r="A19" s="19"/>
      <c r="B19" s="1616" t="s">
        <v>309</v>
      </c>
      <c r="C19" s="1617"/>
      <c r="D19" s="1013">
        <v>0</v>
      </c>
      <c r="E19" s="1011">
        <v>0</v>
      </c>
      <c r="F19" s="945">
        <v>0</v>
      </c>
      <c r="G19" s="1012">
        <v>0</v>
      </c>
      <c r="H19" s="1013">
        <v>0</v>
      </c>
      <c r="I19" s="1012">
        <v>0</v>
      </c>
      <c r="J19" s="1014">
        <f t="shared" ref="J19:K19" si="45">SUM(D19+F19+H19)</f>
        <v>0</v>
      </c>
      <c r="K19" s="1015">
        <f t="shared" si="45"/>
        <v>0</v>
      </c>
      <c r="L19" s="1016">
        <f t="shared" ref="L19:L23" si="46">J19-K19</f>
        <v>0</v>
      </c>
      <c r="M19" s="1013">
        <v>0</v>
      </c>
      <c r="N19" s="1011">
        <v>0</v>
      </c>
      <c r="O19" s="945">
        <v>0</v>
      </c>
      <c r="P19" s="1012">
        <v>0</v>
      </c>
      <c r="Q19" s="1013">
        <v>0</v>
      </c>
      <c r="R19" s="1011">
        <v>0</v>
      </c>
      <c r="S19" s="1017">
        <f t="shared" ref="S19" si="47">SUM(M19+O19+Q19)</f>
        <v>0</v>
      </c>
      <c r="T19" s="1018">
        <f t="shared" ref="T19" si="48">SUM(N19+P19+R19)</f>
        <v>0</v>
      </c>
      <c r="U19" s="1019">
        <f t="shared" ref="U19" si="49">S19-T19</f>
        <v>0</v>
      </c>
      <c r="V19" s="1013">
        <v>0</v>
      </c>
      <c r="W19" s="1011">
        <v>0</v>
      </c>
      <c r="X19" s="945">
        <v>0</v>
      </c>
      <c r="Y19" s="1012">
        <v>0</v>
      </c>
      <c r="Z19" s="1013">
        <v>0</v>
      </c>
      <c r="AA19" s="1011">
        <v>0</v>
      </c>
      <c r="AB19" s="1020">
        <f t="shared" ref="AB19" si="50">SUM(V19+X19+Z19)</f>
        <v>0</v>
      </c>
      <c r="AC19" s="1021">
        <f t="shared" ref="AC19" si="51">SUM(W19+Y19+AA19)</f>
        <v>0</v>
      </c>
      <c r="AD19" s="1022">
        <f t="shared" ref="AD19" si="52">AB19-AC19</f>
        <v>0</v>
      </c>
      <c r="AE19" s="1013">
        <v>0</v>
      </c>
      <c r="AF19" s="1011">
        <v>0</v>
      </c>
      <c r="AG19" s="945">
        <v>0</v>
      </c>
      <c r="AH19" s="1012">
        <v>0</v>
      </c>
      <c r="AI19" s="1013">
        <v>0</v>
      </c>
      <c r="AJ19" s="1011">
        <v>0</v>
      </c>
      <c r="AK19" s="1023">
        <f t="shared" ref="AK19" si="53">SUM(AE19+AG19+AI19)</f>
        <v>0</v>
      </c>
      <c r="AL19" s="1024">
        <f t="shared" ref="AL19" si="54">SUM(AF19+AH19+AJ19)</f>
        <v>0</v>
      </c>
      <c r="AM19" s="1265">
        <f t="shared" ref="AM19" si="55">AK19-AL19</f>
        <v>0</v>
      </c>
      <c r="AN19" s="945">
        <f t="shared" ref="AN19:AO19" si="56">SUM(J19+S19+AB19+AK19)</f>
        <v>0</v>
      </c>
      <c r="AO19" s="999">
        <f t="shared" si="56"/>
        <v>0</v>
      </c>
      <c r="AP19" s="1000">
        <f t="shared" ref="AP19:AP23" si="57">AN19-AO19</f>
        <v>0</v>
      </c>
      <c r="AQ19" s="19"/>
    </row>
    <row r="20" spans="1:43" ht="29.1" customHeight="1">
      <c r="A20" s="19"/>
      <c r="B20" s="1592" t="s">
        <v>310</v>
      </c>
      <c r="C20" s="1618"/>
      <c r="D20" s="990">
        <v>0</v>
      </c>
      <c r="E20" s="991">
        <v>0</v>
      </c>
      <c r="F20" s="943">
        <v>0</v>
      </c>
      <c r="G20" s="944">
        <v>0</v>
      </c>
      <c r="H20" s="990">
        <v>0</v>
      </c>
      <c r="I20" s="944">
        <v>0</v>
      </c>
      <c r="J20" s="946">
        <f t="shared" ref="J20:K20" si="58">SUM(D20+F20+H20)</f>
        <v>0</v>
      </c>
      <c r="K20" s="947">
        <f t="shared" si="58"/>
        <v>0</v>
      </c>
      <c r="L20" s="948">
        <f t="shared" si="46"/>
        <v>0</v>
      </c>
      <c r="M20" s="990">
        <v>0</v>
      </c>
      <c r="N20" s="991">
        <v>0</v>
      </c>
      <c r="O20" s="943">
        <v>0</v>
      </c>
      <c r="P20" s="944">
        <v>0</v>
      </c>
      <c r="Q20" s="990">
        <v>0</v>
      </c>
      <c r="R20" s="991">
        <v>0</v>
      </c>
      <c r="S20" s="949">
        <f t="shared" ref="S20:T20" si="59">SUM(M20+O20+Q20)</f>
        <v>0</v>
      </c>
      <c r="T20" s="950">
        <f t="shared" si="59"/>
        <v>0</v>
      </c>
      <c r="U20" s="951">
        <f t="shared" ref="U20:U23" si="60">S20-T20</f>
        <v>0</v>
      </c>
      <c r="V20" s="990">
        <v>0</v>
      </c>
      <c r="W20" s="991">
        <v>0</v>
      </c>
      <c r="X20" s="943">
        <v>0</v>
      </c>
      <c r="Y20" s="944">
        <v>0</v>
      </c>
      <c r="Z20" s="990">
        <v>0</v>
      </c>
      <c r="AA20" s="991">
        <v>0</v>
      </c>
      <c r="AB20" s="952">
        <f t="shared" ref="AB20:AC20" si="61">SUM(V20+X20+Z20)</f>
        <v>0</v>
      </c>
      <c r="AC20" s="953">
        <f t="shared" si="61"/>
        <v>0</v>
      </c>
      <c r="AD20" s="954">
        <f t="shared" ref="AD20:AD23" si="62">AB20-AC20</f>
        <v>0</v>
      </c>
      <c r="AE20" s="990">
        <v>0</v>
      </c>
      <c r="AF20" s="991">
        <v>0</v>
      </c>
      <c r="AG20" s="943">
        <v>0</v>
      </c>
      <c r="AH20" s="944">
        <v>0</v>
      </c>
      <c r="AI20" s="990">
        <v>0</v>
      </c>
      <c r="AJ20" s="991">
        <v>0</v>
      </c>
      <c r="AK20" s="955">
        <f t="shared" ref="AK20:AL20" si="63">SUM(AE20+AG20+AI20)</f>
        <v>0</v>
      </c>
      <c r="AL20" s="956">
        <f t="shared" si="63"/>
        <v>0</v>
      </c>
      <c r="AM20" s="986">
        <f t="shared" ref="AM20:AM23" si="64">AK20-AL20</f>
        <v>0</v>
      </c>
      <c r="AN20" s="943">
        <f t="shared" ref="AN20:AO20" si="65">SUM(J20+S20+AB20+AK20)</f>
        <v>0</v>
      </c>
      <c r="AO20" s="957">
        <f t="shared" si="65"/>
        <v>0</v>
      </c>
      <c r="AP20" s="958">
        <f t="shared" si="57"/>
        <v>0</v>
      </c>
      <c r="AQ20" s="19"/>
    </row>
    <row r="21" spans="1:43" ht="29.1" customHeight="1">
      <c r="A21" s="19"/>
      <c r="B21" s="1592" t="s">
        <v>311</v>
      </c>
      <c r="C21" s="1618"/>
      <c r="D21" s="990">
        <v>0</v>
      </c>
      <c r="E21" s="991">
        <v>0</v>
      </c>
      <c r="F21" s="943">
        <v>0</v>
      </c>
      <c r="G21" s="944">
        <v>0</v>
      </c>
      <c r="H21" s="990">
        <v>0</v>
      </c>
      <c r="I21" s="944">
        <v>0</v>
      </c>
      <c r="J21" s="946">
        <f t="shared" ref="J21:K21" si="66">SUM(D21+F21+H21)</f>
        <v>0</v>
      </c>
      <c r="K21" s="947">
        <f t="shared" si="66"/>
        <v>0</v>
      </c>
      <c r="L21" s="948">
        <f t="shared" si="46"/>
        <v>0</v>
      </c>
      <c r="M21" s="990">
        <v>0</v>
      </c>
      <c r="N21" s="991">
        <v>0</v>
      </c>
      <c r="O21" s="943">
        <v>0</v>
      </c>
      <c r="P21" s="944">
        <v>0</v>
      </c>
      <c r="Q21" s="990">
        <v>0</v>
      </c>
      <c r="R21" s="991">
        <v>0</v>
      </c>
      <c r="S21" s="949">
        <f t="shared" ref="S21:T21" si="67">SUM(M21+O21+Q21)</f>
        <v>0</v>
      </c>
      <c r="T21" s="950">
        <f t="shared" si="67"/>
        <v>0</v>
      </c>
      <c r="U21" s="951">
        <f t="shared" si="60"/>
        <v>0</v>
      </c>
      <c r="V21" s="990">
        <v>0</v>
      </c>
      <c r="W21" s="991">
        <v>0</v>
      </c>
      <c r="X21" s="943">
        <v>0</v>
      </c>
      <c r="Y21" s="944">
        <v>0</v>
      </c>
      <c r="Z21" s="990">
        <v>0</v>
      </c>
      <c r="AA21" s="991">
        <v>0</v>
      </c>
      <c r="AB21" s="952">
        <f t="shared" ref="AB21:AC21" si="68">SUM(V21+X21+Z21)</f>
        <v>0</v>
      </c>
      <c r="AC21" s="953">
        <f t="shared" si="68"/>
        <v>0</v>
      </c>
      <c r="AD21" s="954">
        <f t="shared" si="62"/>
        <v>0</v>
      </c>
      <c r="AE21" s="990">
        <v>0</v>
      </c>
      <c r="AF21" s="991">
        <v>0</v>
      </c>
      <c r="AG21" s="943">
        <v>0</v>
      </c>
      <c r="AH21" s="944">
        <v>0</v>
      </c>
      <c r="AI21" s="990">
        <v>0</v>
      </c>
      <c r="AJ21" s="991">
        <v>0</v>
      </c>
      <c r="AK21" s="955">
        <f t="shared" ref="AK21:AL21" si="69">SUM(AE21+AG21+AI21)</f>
        <v>0</v>
      </c>
      <c r="AL21" s="956">
        <f t="shared" si="69"/>
        <v>0</v>
      </c>
      <c r="AM21" s="986">
        <f t="shared" si="64"/>
        <v>0</v>
      </c>
      <c r="AN21" s="943">
        <f t="shared" ref="AN21:AO21" si="70">SUM(J21+S21+AB21+AK21)</f>
        <v>0</v>
      </c>
      <c r="AO21" s="957">
        <f t="shared" si="70"/>
        <v>0</v>
      </c>
      <c r="AP21" s="958">
        <f t="shared" si="57"/>
        <v>0</v>
      </c>
      <c r="AQ21" s="19"/>
    </row>
    <row r="22" spans="1:43" ht="29.1" customHeight="1">
      <c r="A22" s="19"/>
      <c r="B22" s="1592" t="s">
        <v>312</v>
      </c>
      <c r="C22" s="1618"/>
      <c r="D22" s="990">
        <v>0</v>
      </c>
      <c r="E22" s="991">
        <v>0</v>
      </c>
      <c r="F22" s="943">
        <v>0</v>
      </c>
      <c r="G22" s="944">
        <v>0</v>
      </c>
      <c r="H22" s="990">
        <v>0</v>
      </c>
      <c r="I22" s="944">
        <v>0</v>
      </c>
      <c r="J22" s="946">
        <f t="shared" ref="J22:K22" si="71">SUM(D22+F22+H22)</f>
        <v>0</v>
      </c>
      <c r="K22" s="947">
        <f t="shared" si="71"/>
        <v>0</v>
      </c>
      <c r="L22" s="948">
        <f t="shared" si="46"/>
        <v>0</v>
      </c>
      <c r="M22" s="990">
        <v>0</v>
      </c>
      <c r="N22" s="991">
        <v>0</v>
      </c>
      <c r="O22" s="943">
        <v>0</v>
      </c>
      <c r="P22" s="944">
        <v>0</v>
      </c>
      <c r="Q22" s="990">
        <v>0</v>
      </c>
      <c r="R22" s="991">
        <v>0</v>
      </c>
      <c r="S22" s="949">
        <f t="shared" ref="S22:T22" si="72">SUM(M22+O22+Q22)</f>
        <v>0</v>
      </c>
      <c r="T22" s="950">
        <f t="shared" si="72"/>
        <v>0</v>
      </c>
      <c r="U22" s="951">
        <f t="shared" si="60"/>
        <v>0</v>
      </c>
      <c r="V22" s="990">
        <v>0</v>
      </c>
      <c r="W22" s="991">
        <v>0</v>
      </c>
      <c r="X22" s="943">
        <v>0</v>
      </c>
      <c r="Y22" s="944">
        <v>0</v>
      </c>
      <c r="Z22" s="990">
        <v>0</v>
      </c>
      <c r="AA22" s="991">
        <v>0</v>
      </c>
      <c r="AB22" s="952">
        <f t="shared" ref="AB22:AC22" si="73">SUM(V22+X22+Z22)</f>
        <v>0</v>
      </c>
      <c r="AC22" s="953">
        <f t="shared" si="73"/>
        <v>0</v>
      </c>
      <c r="AD22" s="954">
        <f t="shared" si="62"/>
        <v>0</v>
      </c>
      <c r="AE22" s="990">
        <v>0</v>
      </c>
      <c r="AF22" s="991">
        <v>0</v>
      </c>
      <c r="AG22" s="943">
        <v>0</v>
      </c>
      <c r="AH22" s="944">
        <v>0</v>
      </c>
      <c r="AI22" s="990">
        <v>0</v>
      </c>
      <c r="AJ22" s="991">
        <v>0</v>
      </c>
      <c r="AK22" s="955">
        <f t="shared" ref="AK22:AL22" si="74">SUM(AE22+AG22+AI22)</f>
        <v>0</v>
      </c>
      <c r="AL22" s="956">
        <f t="shared" si="74"/>
        <v>0</v>
      </c>
      <c r="AM22" s="986">
        <f t="shared" si="64"/>
        <v>0</v>
      </c>
      <c r="AN22" s="943">
        <f t="shared" ref="AN22:AO22" si="75">SUM(J22+S22+AB22+AK22)</f>
        <v>0</v>
      </c>
      <c r="AO22" s="957">
        <f t="shared" si="75"/>
        <v>0</v>
      </c>
      <c r="AP22" s="958">
        <f t="shared" si="57"/>
        <v>0</v>
      </c>
      <c r="AQ22" s="19"/>
    </row>
    <row r="23" spans="1:43" ht="29.1" customHeight="1">
      <c r="A23" s="19"/>
      <c r="B23" s="1612" t="s">
        <v>313</v>
      </c>
      <c r="C23" s="1613"/>
      <c r="D23" s="1027">
        <v>0</v>
      </c>
      <c r="E23" s="1025">
        <v>0</v>
      </c>
      <c r="F23" s="1001">
        <v>0</v>
      </c>
      <c r="G23" s="1026">
        <v>0</v>
      </c>
      <c r="H23" s="1027">
        <v>0</v>
      </c>
      <c r="I23" s="1026">
        <v>0</v>
      </c>
      <c r="J23" s="1028">
        <f t="shared" ref="J23:K23" si="76">SUM(D23+F23+H23)</f>
        <v>0</v>
      </c>
      <c r="K23" s="1029">
        <f t="shared" si="76"/>
        <v>0</v>
      </c>
      <c r="L23" s="1030">
        <f t="shared" si="46"/>
        <v>0</v>
      </c>
      <c r="M23" s="1027">
        <v>0</v>
      </c>
      <c r="N23" s="1025">
        <v>0</v>
      </c>
      <c r="O23" s="1001">
        <v>0</v>
      </c>
      <c r="P23" s="1026">
        <v>0</v>
      </c>
      <c r="Q23" s="1027">
        <v>0</v>
      </c>
      <c r="R23" s="1025">
        <v>0</v>
      </c>
      <c r="S23" s="1031">
        <f t="shared" ref="S23:T23" si="77">SUM(M23+O23+Q23)</f>
        <v>0</v>
      </c>
      <c r="T23" s="1032">
        <f t="shared" si="77"/>
        <v>0</v>
      </c>
      <c r="U23" s="1033">
        <f t="shared" si="60"/>
        <v>0</v>
      </c>
      <c r="V23" s="1027">
        <v>0</v>
      </c>
      <c r="W23" s="1025">
        <v>0</v>
      </c>
      <c r="X23" s="1001">
        <v>0</v>
      </c>
      <c r="Y23" s="1026">
        <v>0</v>
      </c>
      <c r="Z23" s="1027">
        <v>0</v>
      </c>
      <c r="AA23" s="1025">
        <v>0</v>
      </c>
      <c r="AB23" s="1034">
        <f t="shared" ref="AB23:AC23" si="78">SUM(V23+X23+Z23)</f>
        <v>0</v>
      </c>
      <c r="AC23" s="1035">
        <f t="shared" si="78"/>
        <v>0</v>
      </c>
      <c r="AD23" s="1036">
        <f t="shared" si="62"/>
        <v>0</v>
      </c>
      <c r="AE23" s="1027">
        <v>0</v>
      </c>
      <c r="AF23" s="1025">
        <v>0</v>
      </c>
      <c r="AG23" s="1001">
        <v>0</v>
      </c>
      <c r="AH23" s="1026">
        <v>0</v>
      </c>
      <c r="AI23" s="1027">
        <v>0</v>
      </c>
      <c r="AJ23" s="1025">
        <v>0</v>
      </c>
      <c r="AK23" s="1037">
        <f t="shared" ref="AK23:AL23" si="79">SUM(AE23+AG23+AI23)</f>
        <v>0</v>
      </c>
      <c r="AL23" s="1038">
        <f t="shared" si="79"/>
        <v>0</v>
      </c>
      <c r="AM23" s="1204">
        <f t="shared" si="64"/>
        <v>0</v>
      </c>
      <c r="AN23" s="1001">
        <f t="shared" ref="AN23:AO23" si="80">SUM(J23+S23+AB23+AK23)</f>
        <v>0</v>
      </c>
      <c r="AO23" s="1002">
        <f t="shared" si="80"/>
        <v>0</v>
      </c>
      <c r="AP23" s="1003">
        <f t="shared" si="57"/>
        <v>0</v>
      </c>
      <c r="AQ23" s="19"/>
    </row>
    <row r="24" spans="1:43" ht="29.1" customHeight="1">
      <c r="A24" s="19"/>
      <c r="B24" s="1614" t="s">
        <v>314</v>
      </c>
      <c r="C24" s="1615"/>
      <c r="D24" s="1068"/>
      <c r="E24" s="1068"/>
      <c r="F24" s="1067"/>
      <c r="G24" s="1069"/>
      <c r="H24" s="1068"/>
      <c r="I24" s="1069"/>
      <c r="J24" s="1070"/>
      <c r="K24" s="1071"/>
      <c r="L24" s="1072"/>
      <c r="M24" s="1068"/>
      <c r="N24" s="1068"/>
      <c r="O24" s="1067"/>
      <c r="P24" s="1069"/>
      <c r="Q24" s="1068"/>
      <c r="R24" s="1068"/>
      <c r="S24" s="1073"/>
      <c r="T24" s="1074"/>
      <c r="U24" s="1075"/>
      <c r="V24" s="1068"/>
      <c r="W24" s="1068"/>
      <c r="X24" s="1067"/>
      <c r="Y24" s="1069"/>
      <c r="Z24" s="1068"/>
      <c r="AA24" s="1068"/>
      <c r="AB24" s="1076"/>
      <c r="AC24" s="1077"/>
      <c r="AD24" s="1078"/>
      <c r="AE24" s="1068"/>
      <c r="AF24" s="1068"/>
      <c r="AG24" s="1067"/>
      <c r="AH24" s="1069"/>
      <c r="AI24" s="1068"/>
      <c r="AJ24" s="1068"/>
      <c r="AK24" s="1079"/>
      <c r="AL24" s="1080"/>
      <c r="AM24" s="1268"/>
      <c r="AN24" s="1275"/>
      <c r="AO24" s="1081"/>
      <c r="AP24" s="1276"/>
      <c r="AQ24" s="19"/>
    </row>
    <row r="25" spans="1:43" ht="29.1" customHeight="1">
      <c r="A25" s="19"/>
      <c r="B25" s="1616" t="s">
        <v>315</v>
      </c>
      <c r="C25" s="1617"/>
      <c r="D25" s="1013">
        <v>0</v>
      </c>
      <c r="E25" s="1011">
        <v>0</v>
      </c>
      <c r="F25" s="945">
        <v>0</v>
      </c>
      <c r="G25" s="1012">
        <v>0</v>
      </c>
      <c r="H25" s="1013">
        <v>0</v>
      </c>
      <c r="I25" s="1012">
        <v>0</v>
      </c>
      <c r="J25" s="1014">
        <f t="shared" ref="J25:K25" si="81">SUM(D25+F25+H25)</f>
        <v>0</v>
      </c>
      <c r="K25" s="1015">
        <f t="shared" si="81"/>
        <v>0</v>
      </c>
      <c r="L25" s="1016">
        <f t="shared" ref="L25:L28" si="82">J25-K25</f>
        <v>0</v>
      </c>
      <c r="M25" s="1013">
        <v>0</v>
      </c>
      <c r="N25" s="1011">
        <v>0</v>
      </c>
      <c r="O25" s="945">
        <v>0</v>
      </c>
      <c r="P25" s="1012">
        <v>0</v>
      </c>
      <c r="Q25" s="1013">
        <v>0</v>
      </c>
      <c r="R25" s="1011">
        <v>0</v>
      </c>
      <c r="S25" s="1017">
        <f t="shared" ref="S25:T25" si="83">SUM(M25+O25+Q25)</f>
        <v>0</v>
      </c>
      <c r="T25" s="1018">
        <f t="shared" si="83"/>
        <v>0</v>
      </c>
      <c r="U25" s="1019">
        <f t="shared" ref="U25:U28" si="84">S25-T25</f>
        <v>0</v>
      </c>
      <c r="V25" s="1013">
        <v>0</v>
      </c>
      <c r="W25" s="1011">
        <v>0</v>
      </c>
      <c r="X25" s="945">
        <v>0</v>
      </c>
      <c r="Y25" s="1012">
        <v>0</v>
      </c>
      <c r="Z25" s="1013">
        <v>0</v>
      </c>
      <c r="AA25" s="1011">
        <v>0</v>
      </c>
      <c r="AB25" s="1020">
        <f t="shared" ref="AB25:AC25" si="85">SUM(V25+X25+Z25)</f>
        <v>0</v>
      </c>
      <c r="AC25" s="1021">
        <f t="shared" si="85"/>
        <v>0</v>
      </c>
      <c r="AD25" s="1022">
        <f t="shared" ref="AD25:AD28" si="86">AB25-AC25</f>
        <v>0</v>
      </c>
      <c r="AE25" s="1013">
        <v>0</v>
      </c>
      <c r="AF25" s="1011">
        <v>0</v>
      </c>
      <c r="AG25" s="945">
        <v>0</v>
      </c>
      <c r="AH25" s="1012">
        <v>0</v>
      </c>
      <c r="AI25" s="1013">
        <v>0</v>
      </c>
      <c r="AJ25" s="1011">
        <v>0</v>
      </c>
      <c r="AK25" s="1023">
        <f t="shared" ref="AK25:AL25" si="87">SUM(AE25+AG25+AI25)</f>
        <v>0</v>
      </c>
      <c r="AL25" s="1024">
        <f t="shared" si="87"/>
        <v>0</v>
      </c>
      <c r="AM25" s="1265">
        <f t="shared" ref="AM25:AM28" si="88">AK25-AL25</f>
        <v>0</v>
      </c>
      <c r="AN25" s="945">
        <f t="shared" ref="AN25:AO25" si="89">SUM(J25+S25+AB25+AK25)</f>
        <v>0</v>
      </c>
      <c r="AO25" s="999">
        <f t="shared" si="89"/>
        <v>0</v>
      </c>
      <c r="AP25" s="1000">
        <f t="shared" ref="AP25:AP28" si="90">AN25-AO25</f>
        <v>0</v>
      </c>
      <c r="AQ25" s="19"/>
    </row>
    <row r="26" spans="1:43" ht="29.1" customHeight="1">
      <c r="A26" s="19"/>
      <c r="B26" s="1592" t="s">
        <v>316</v>
      </c>
      <c r="C26" s="1618"/>
      <c r="D26" s="990">
        <v>0</v>
      </c>
      <c r="E26" s="991">
        <v>0</v>
      </c>
      <c r="F26" s="943">
        <v>0</v>
      </c>
      <c r="G26" s="944">
        <v>0</v>
      </c>
      <c r="H26" s="990">
        <v>0</v>
      </c>
      <c r="I26" s="944">
        <v>0</v>
      </c>
      <c r="J26" s="946">
        <f t="shared" ref="J26:K26" si="91">SUM(D26+F26+H26)</f>
        <v>0</v>
      </c>
      <c r="K26" s="947">
        <f t="shared" si="91"/>
        <v>0</v>
      </c>
      <c r="L26" s="948">
        <f t="shared" si="82"/>
        <v>0</v>
      </c>
      <c r="M26" s="990">
        <v>0</v>
      </c>
      <c r="N26" s="991">
        <v>0</v>
      </c>
      <c r="O26" s="943">
        <v>0</v>
      </c>
      <c r="P26" s="944">
        <v>0</v>
      </c>
      <c r="Q26" s="990">
        <v>0</v>
      </c>
      <c r="R26" s="991">
        <v>0</v>
      </c>
      <c r="S26" s="949">
        <f t="shared" ref="S26:T26" si="92">SUM(M26+O26+Q26)</f>
        <v>0</v>
      </c>
      <c r="T26" s="950">
        <f t="shared" si="92"/>
        <v>0</v>
      </c>
      <c r="U26" s="951">
        <f t="shared" si="84"/>
        <v>0</v>
      </c>
      <c r="V26" s="990">
        <v>0</v>
      </c>
      <c r="W26" s="991">
        <v>0</v>
      </c>
      <c r="X26" s="943">
        <v>0</v>
      </c>
      <c r="Y26" s="944">
        <v>0</v>
      </c>
      <c r="Z26" s="990">
        <v>0</v>
      </c>
      <c r="AA26" s="991">
        <v>0</v>
      </c>
      <c r="AB26" s="952">
        <f t="shared" ref="AB26:AC26" si="93">SUM(V26+X26+Z26)</f>
        <v>0</v>
      </c>
      <c r="AC26" s="953">
        <f t="shared" si="93"/>
        <v>0</v>
      </c>
      <c r="AD26" s="954">
        <f t="shared" si="86"/>
        <v>0</v>
      </c>
      <c r="AE26" s="990">
        <v>0</v>
      </c>
      <c r="AF26" s="991">
        <v>0</v>
      </c>
      <c r="AG26" s="943">
        <v>0</v>
      </c>
      <c r="AH26" s="944">
        <v>0</v>
      </c>
      <c r="AI26" s="990">
        <v>0</v>
      </c>
      <c r="AJ26" s="991">
        <v>0</v>
      </c>
      <c r="AK26" s="955">
        <f t="shared" ref="AK26:AL26" si="94">SUM(AE26+AG26+AI26)</f>
        <v>0</v>
      </c>
      <c r="AL26" s="956">
        <f t="shared" si="94"/>
        <v>0</v>
      </c>
      <c r="AM26" s="986">
        <f t="shared" si="88"/>
        <v>0</v>
      </c>
      <c r="AN26" s="943">
        <f t="shared" ref="AN26:AO26" si="95">SUM(J26+S26+AB26+AK26)</f>
        <v>0</v>
      </c>
      <c r="AO26" s="957">
        <f t="shared" si="95"/>
        <v>0</v>
      </c>
      <c r="AP26" s="958">
        <f t="shared" si="90"/>
        <v>0</v>
      </c>
      <c r="AQ26" s="19"/>
    </row>
    <row r="27" spans="1:43" ht="29.1" customHeight="1">
      <c r="A27" s="19"/>
      <c r="B27" s="1592" t="s">
        <v>317</v>
      </c>
      <c r="C27" s="1618"/>
      <c r="D27" s="990">
        <v>0</v>
      </c>
      <c r="E27" s="991">
        <v>0</v>
      </c>
      <c r="F27" s="943">
        <v>0</v>
      </c>
      <c r="G27" s="944">
        <v>0</v>
      </c>
      <c r="H27" s="990">
        <v>0</v>
      </c>
      <c r="I27" s="944">
        <v>0</v>
      </c>
      <c r="J27" s="946">
        <f t="shared" ref="J27:K27" si="96">SUM(D27+F27+H27)</f>
        <v>0</v>
      </c>
      <c r="K27" s="947">
        <f t="shared" si="96"/>
        <v>0</v>
      </c>
      <c r="L27" s="948">
        <f t="shared" si="82"/>
        <v>0</v>
      </c>
      <c r="M27" s="990">
        <v>0</v>
      </c>
      <c r="N27" s="991">
        <v>0</v>
      </c>
      <c r="O27" s="943">
        <v>0</v>
      </c>
      <c r="P27" s="944">
        <v>0</v>
      </c>
      <c r="Q27" s="990">
        <v>0</v>
      </c>
      <c r="R27" s="991">
        <v>0</v>
      </c>
      <c r="S27" s="949">
        <f t="shared" ref="S27:T27" si="97">SUM(M27+O27+Q27)</f>
        <v>0</v>
      </c>
      <c r="T27" s="950">
        <f t="shared" si="97"/>
        <v>0</v>
      </c>
      <c r="U27" s="951">
        <f t="shared" si="84"/>
        <v>0</v>
      </c>
      <c r="V27" s="990">
        <v>0</v>
      </c>
      <c r="W27" s="991">
        <v>0</v>
      </c>
      <c r="X27" s="943">
        <v>0</v>
      </c>
      <c r="Y27" s="944">
        <v>0</v>
      </c>
      <c r="Z27" s="990">
        <v>0</v>
      </c>
      <c r="AA27" s="991">
        <v>0</v>
      </c>
      <c r="AB27" s="952">
        <f t="shared" ref="AB27:AC27" si="98">SUM(V27+X27+Z27)</f>
        <v>0</v>
      </c>
      <c r="AC27" s="953">
        <f t="shared" si="98"/>
        <v>0</v>
      </c>
      <c r="AD27" s="954">
        <f t="shared" si="86"/>
        <v>0</v>
      </c>
      <c r="AE27" s="990">
        <v>0</v>
      </c>
      <c r="AF27" s="991">
        <v>0</v>
      </c>
      <c r="AG27" s="943">
        <v>0</v>
      </c>
      <c r="AH27" s="944">
        <v>0</v>
      </c>
      <c r="AI27" s="990">
        <v>0</v>
      </c>
      <c r="AJ27" s="991">
        <v>0</v>
      </c>
      <c r="AK27" s="955">
        <f t="shared" ref="AK27:AL27" si="99">SUM(AE27+AG27+AI27)</f>
        <v>0</v>
      </c>
      <c r="AL27" s="956">
        <f t="shared" si="99"/>
        <v>0</v>
      </c>
      <c r="AM27" s="986">
        <f t="shared" si="88"/>
        <v>0</v>
      </c>
      <c r="AN27" s="943">
        <f t="shared" ref="AN27:AO27" si="100">SUM(J27+S27+AB27+AK27)</f>
        <v>0</v>
      </c>
      <c r="AO27" s="957">
        <f t="shared" si="100"/>
        <v>0</v>
      </c>
      <c r="AP27" s="958">
        <f t="shared" si="90"/>
        <v>0</v>
      </c>
      <c r="AQ27" s="19"/>
    </row>
    <row r="28" spans="1:43" ht="29.1" customHeight="1">
      <c r="A28" s="19"/>
      <c r="B28" s="1592" t="s">
        <v>318</v>
      </c>
      <c r="C28" s="1618"/>
      <c r="D28" s="990">
        <v>0</v>
      </c>
      <c r="E28" s="991">
        <v>0</v>
      </c>
      <c r="F28" s="943">
        <v>0</v>
      </c>
      <c r="G28" s="944">
        <v>0</v>
      </c>
      <c r="H28" s="990">
        <v>0</v>
      </c>
      <c r="I28" s="944">
        <v>0</v>
      </c>
      <c r="J28" s="946">
        <f t="shared" ref="J28:K28" si="101">SUM(D28+F28+H28)</f>
        <v>0</v>
      </c>
      <c r="K28" s="947">
        <f t="shared" si="101"/>
        <v>0</v>
      </c>
      <c r="L28" s="948">
        <f t="shared" si="82"/>
        <v>0</v>
      </c>
      <c r="M28" s="990">
        <v>0</v>
      </c>
      <c r="N28" s="991">
        <v>0</v>
      </c>
      <c r="O28" s="943">
        <v>0</v>
      </c>
      <c r="P28" s="944">
        <v>0</v>
      </c>
      <c r="Q28" s="990">
        <v>0</v>
      </c>
      <c r="R28" s="991">
        <v>0</v>
      </c>
      <c r="S28" s="949">
        <f t="shared" ref="S28" si="102">SUM(M28+O28+Q28)</f>
        <v>0</v>
      </c>
      <c r="T28" s="950">
        <f>SUM(N28+P28+R28)</f>
        <v>0</v>
      </c>
      <c r="U28" s="951">
        <f t="shared" si="84"/>
        <v>0</v>
      </c>
      <c r="V28" s="990">
        <v>0</v>
      </c>
      <c r="W28" s="991">
        <v>0</v>
      </c>
      <c r="X28" s="943">
        <v>0</v>
      </c>
      <c r="Y28" s="944">
        <v>0</v>
      </c>
      <c r="Z28" s="990">
        <v>0</v>
      </c>
      <c r="AA28" s="991">
        <v>0</v>
      </c>
      <c r="AB28" s="952">
        <f t="shared" ref="AB28:AC28" si="103">SUM(V28+X28+Z28)</f>
        <v>0</v>
      </c>
      <c r="AC28" s="953">
        <f t="shared" si="103"/>
        <v>0</v>
      </c>
      <c r="AD28" s="954">
        <f t="shared" si="86"/>
        <v>0</v>
      </c>
      <c r="AE28" s="990">
        <v>0</v>
      </c>
      <c r="AF28" s="991">
        <v>0</v>
      </c>
      <c r="AG28" s="943">
        <v>0</v>
      </c>
      <c r="AH28" s="944">
        <v>0</v>
      </c>
      <c r="AI28" s="990">
        <v>0</v>
      </c>
      <c r="AJ28" s="991">
        <v>0</v>
      </c>
      <c r="AK28" s="955">
        <f t="shared" ref="AK28:AL28" si="104">SUM(AE28+AG28+AI28)</f>
        <v>0</v>
      </c>
      <c r="AL28" s="956">
        <f t="shared" si="104"/>
        <v>0</v>
      </c>
      <c r="AM28" s="986">
        <f t="shared" si="88"/>
        <v>0</v>
      </c>
      <c r="AN28" s="943">
        <f t="shared" ref="AN28:AO28" si="105">SUM(J28+S28+AB28+AK28)</f>
        <v>0</v>
      </c>
      <c r="AO28" s="957">
        <f t="shared" si="105"/>
        <v>0</v>
      </c>
      <c r="AP28" s="958">
        <f t="shared" si="90"/>
        <v>0</v>
      </c>
      <c r="AQ28" s="19"/>
    </row>
    <row r="29" spans="1:43" ht="29.1" customHeight="1" thickBot="1">
      <c r="A29" s="19"/>
      <c r="B29" s="1612" t="s">
        <v>278</v>
      </c>
      <c r="C29" s="1613"/>
      <c r="D29" s="1027">
        <v>0</v>
      </c>
      <c r="E29" s="1025">
        <v>0</v>
      </c>
      <c r="F29" s="1001">
        <v>0</v>
      </c>
      <c r="G29" s="1026">
        <v>0</v>
      </c>
      <c r="H29" s="1027">
        <v>0</v>
      </c>
      <c r="I29" s="1026">
        <v>0</v>
      </c>
      <c r="J29" s="1028">
        <f t="shared" ref="J29" si="106">SUM(D29+F29+H29)</f>
        <v>0</v>
      </c>
      <c r="K29" s="1029">
        <f t="shared" ref="K29" si="107">SUM(E29+G29+I29)</f>
        <v>0</v>
      </c>
      <c r="L29" s="1030">
        <f t="shared" ref="L29" si="108">J29-K29</f>
        <v>0</v>
      </c>
      <c r="M29" s="1027">
        <v>0</v>
      </c>
      <c r="N29" s="1025">
        <v>0</v>
      </c>
      <c r="O29" s="1001">
        <v>0</v>
      </c>
      <c r="P29" s="1026">
        <v>0</v>
      </c>
      <c r="Q29" s="1027">
        <v>0</v>
      </c>
      <c r="R29" s="1025">
        <v>0</v>
      </c>
      <c r="S29" s="1031">
        <f t="shared" ref="S29" si="109">SUM(M29+O29+Q29)</f>
        <v>0</v>
      </c>
      <c r="T29" s="1032">
        <f>SUM(N29+P29+R29)</f>
        <v>0</v>
      </c>
      <c r="U29" s="1033">
        <f t="shared" ref="U29" si="110">S29-T29</f>
        <v>0</v>
      </c>
      <c r="V29" s="1027">
        <v>0</v>
      </c>
      <c r="W29" s="1025">
        <v>0</v>
      </c>
      <c r="X29" s="1001">
        <v>0</v>
      </c>
      <c r="Y29" s="1026">
        <v>0</v>
      </c>
      <c r="Z29" s="1027">
        <v>0</v>
      </c>
      <c r="AA29" s="1025">
        <v>0</v>
      </c>
      <c r="AB29" s="1034">
        <f t="shared" ref="AB29" si="111">SUM(V29+X29+Z29)</f>
        <v>0</v>
      </c>
      <c r="AC29" s="1035">
        <f t="shared" ref="AC29" si="112">SUM(W29+Y29+AA29)</f>
        <v>0</v>
      </c>
      <c r="AD29" s="1036">
        <f t="shared" ref="AD29" si="113">AB29-AC29</f>
        <v>0</v>
      </c>
      <c r="AE29" s="1027">
        <v>0</v>
      </c>
      <c r="AF29" s="1025">
        <v>0</v>
      </c>
      <c r="AG29" s="1001">
        <v>0</v>
      </c>
      <c r="AH29" s="1026">
        <v>0</v>
      </c>
      <c r="AI29" s="1027">
        <v>0</v>
      </c>
      <c r="AJ29" s="1025">
        <v>0</v>
      </c>
      <c r="AK29" s="1037">
        <f t="shared" ref="AK29" si="114">SUM(AE29+AG29+AI29)</f>
        <v>0</v>
      </c>
      <c r="AL29" s="1038">
        <f t="shared" ref="AL29" si="115">SUM(AF29+AH29+AJ29)</f>
        <v>0</v>
      </c>
      <c r="AM29" s="1204">
        <f t="shared" ref="AM29" si="116">AK29-AL29</f>
        <v>0</v>
      </c>
      <c r="AN29" s="1001">
        <f t="shared" ref="AN29" si="117">SUM(J29+S29+AB29+AK29)</f>
        <v>0</v>
      </c>
      <c r="AO29" s="1002">
        <f t="shared" ref="AO29" si="118">SUM(K29+T29+AC29+AL29)</f>
        <v>0</v>
      </c>
      <c r="AP29" s="1003">
        <f t="shared" ref="AP29" si="119">AN29-AO29</f>
        <v>0</v>
      </c>
      <c r="AQ29" s="19"/>
    </row>
    <row r="30" spans="1:43" ht="29.1" customHeight="1" thickTop="1" thickBot="1">
      <c r="A30" s="19"/>
      <c r="B30" s="1610" t="s">
        <v>183</v>
      </c>
      <c r="C30" s="1611"/>
      <c r="D30" s="795">
        <f t="shared" ref="D30:AO30" si="120">SUM(D10:D12,D14:D17,D19:D23,D25:D29)</f>
        <v>0</v>
      </c>
      <c r="E30" s="1197">
        <f t="shared" si="120"/>
        <v>0</v>
      </c>
      <c r="F30" s="798">
        <f t="shared" si="120"/>
        <v>0</v>
      </c>
      <c r="G30" s="793">
        <f t="shared" si="120"/>
        <v>0</v>
      </c>
      <c r="H30" s="795">
        <f t="shared" si="120"/>
        <v>0</v>
      </c>
      <c r="I30" s="793">
        <f t="shared" si="120"/>
        <v>0</v>
      </c>
      <c r="J30" s="1186">
        <f t="shared" si="120"/>
        <v>0</v>
      </c>
      <c r="K30" s="1187">
        <f t="shared" si="120"/>
        <v>0</v>
      </c>
      <c r="L30" s="1188">
        <f t="shared" si="120"/>
        <v>0</v>
      </c>
      <c r="M30" s="795">
        <f t="shared" si="120"/>
        <v>0</v>
      </c>
      <c r="N30" s="1197">
        <f t="shared" si="120"/>
        <v>0</v>
      </c>
      <c r="O30" s="798">
        <f t="shared" si="120"/>
        <v>0</v>
      </c>
      <c r="P30" s="793">
        <f t="shared" si="120"/>
        <v>0</v>
      </c>
      <c r="Q30" s="795">
        <f t="shared" si="120"/>
        <v>0</v>
      </c>
      <c r="R30" s="1197">
        <f t="shared" si="120"/>
        <v>0</v>
      </c>
      <c r="S30" s="1120">
        <f t="shared" si="120"/>
        <v>0</v>
      </c>
      <c r="T30" s="1121">
        <f t="shared" si="120"/>
        <v>0</v>
      </c>
      <c r="U30" s="1122">
        <f>SUM(U10:U12,U14:U17,U19:U23,U25:U29)</f>
        <v>0</v>
      </c>
      <c r="V30" s="795">
        <f>SUM(V10:V12,V14:V17,V19:V23,V25:V29)</f>
        <v>0</v>
      </c>
      <c r="W30" s="1197">
        <f t="shared" si="120"/>
        <v>0</v>
      </c>
      <c r="X30" s="798">
        <f t="shared" si="120"/>
        <v>0</v>
      </c>
      <c r="Y30" s="793">
        <f t="shared" si="120"/>
        <v>0</v>
      </c>
      <c r="Z30" s="795">
        <f t="shared" si="120"/>
        <v>0</v>
      </c>
      <c r="AA30" s="1197">
        <f t="shared" si="120"/>
        <v>0</v>
      </c>
      <c r="AB30" s="1198">
        <f>SUM(AB10:AB12,AB14:AB17,AB19:AB23,AB25:AB29)</f>
        <v>0</v>
      </c>
      <c r="AC30" s="1199">
        <f>SUM(AC10:AC12,AC14:AC17,AC19:AC23,AC25:AC29)</f>
        <v>0</v>
      </c>
      <c r="AD30" s="1200">
        <f>SUM(AD10:AD12,AD14:AD17,AD19:AD23,AD25:AD29)</f>
        <v>0</v>
      </c>
      <c r="AE30" s="795">
        <f t="shared" si="120"/>
        <v>0</v>
      </c>
      <c r="AF30" s="1197">
        <f>SUM(AF10:AF12,AF14:AF17,AF19:AF23,AF25:AF29)</f>
        <v>0</v>
      </c>
      <c r="AG30" s="798">
        <f>SUM(AG10:AG12,AG14:AG17,AG19:AG23,AG25:AG29)</f>
        <v>0</v>
      </c>
      <c r="AH30" s="793">
        <f t="shared" si="120"/>
        <v>0</v>
      </c>
      <c r="AI30" s="795">
        <f t="shared" si="120"/>
        <v>0</v>
      </c>
      <c r="AJ30" s="1197">
        <f t="shared" si="120"/>
        <v>0</v>
      </c>
      <c r="AK30" s="1201">
        <f t="shared" si="120"/>
        <v>0</v>
      </c>
      <c r="AL30" s="1202">
        <f t="shared" si="120"/>
        <v>0</v>
      </c>
      <c r="AM30" s="1269">
        <f t="shared" si="120"/>
        <v>0</v>
      </c>
      <c r="AN30" s="1084">
        <f t="shared" si="120"/>
        <v>0</v>
      </c>
      <c r="AO30" s="1085">
        <f t="shared" si="120"/>
        <v>0</v>
      </c>
      <c r="AP30" s="1086">
        <f>SUM(AP10:AP12,AP14:AP17,AP19:AP23,AP25:AP29)</f>
        <v>0</v>
      </c>
      <c r="AQ30" s="19"/>
    </row>
    <row r="31" spans="1:43" ht="31.5" customHeight="1" thickTop="1" thickBot="1">
      <c r="B31" s="20"/>
      <c r="C31" s="20"/>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row>
    <row r="32" spans="1:43" ht="54.95" customHeight="1">
      <c r="B32" s="1623" t="s">
        <v>205</v>
      </c>
      <c r="C32" s="1624"/>
      <c r="D32" s="799" t="s">
        <v>174</v>
      </c>
      <c r="E32" s="800" t="s">
        <v>295</v>
      </c>
      <c r="F32" s="801" t="s">
        <v>296</v>
      </c>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2:42" ht="30" customHeight="1">
      <c r="B33" s="1619" t="s">
        <v>299</v>
      </c>
      <c r="C33" s="1620"/>
      <c r="D33" s="725">
        <f>SUM(AN10:AN12)</f>
        <v>0</v>
      </c>
      <c r="E33" s="341">
        <f>SUM(AO10:AO12)</f>
        <v>0</v>
      </c>
      <c r="F33" s="726">
        <f t="shared" ref="F33:F37" si="121">D33-E33</f>
        <v>0</v>
      </c>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row>
    <row r="34" spans="2:42" ht="30" customHeight="1">
      <c r="B34" s="1619" t="s">
        <v>303</v>
      </c>
      <c r="C34" s="1620"/>
      <c r="D34" s="725">
        <f>SUM(AN14:AN17)</f>
        <v>0</v>
      </c>
      <c r="E34" s="341">
        <f>SUM(AO14:AO17)</f>
        <v>0</v>
      </c>
      <c r="F34" s="726">
        <f t="shared" si="121"/>
        <v>0</v>
      </c>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row>
    <row r="35" spans="2:42" ht="30" customHeight="1">
      <c r="B35" s="1619" t="s">
        <v>308</v>
      </c>
      <c r="C35" s="1620"/>
      <c r="D35" s="725">
        <f>SUM(AN19:AN23)</f>
        <v>0</v>
      </c>
      <c r="E35" s="341">
        <f>SUM(AO19:AO23)</f>
        <v>0</v>
      </c>
      <c r="F35" s="726">
        <f t="shared" si="121"/>
        <v>0</v>
      </c>
      <c r="G35" s="4"/>
      <c r="H35" s="4"/>
      <c r="I35" s="4"/>
      <c r="J35" s="4"/>
      <c r="K35" s="4"/>
      <c r="L35" s="4"/>
      <c r="M35" s="4"/>
      <c r="N35" s="4"/>
      <c r="O35" s="4"/>
      <c r="P35" s="4"/>
      <c r="Q35" s="21"/>
      <c r="R35" s="4"/>
      <c r="S35" s="4"/>
      <c r="T35" s="4"/>
      <c r="U35" s="4"/>
      <c r="V35" s="4"/>
      <c r="W35" s="4"/>
      <c r="X35" s="4"/>
      <c r="Y35" s="4"/>
      <c r="Z35" s="4"/>
      <c r="AA35" s="4"/>
      <c r="AB35" s="4"/>
      <c r="AC35" s="4"/>
      <c r="AD35" s="4"/>
      <c r="AE35" s="4"/>
      <c r="AF35" s="4"/>
      <c r="AG35" s="4"/>
      <c r="AH35" s="4"/>
      <c r="AI35" s="4"/>
      <c r="AJ35" s="4"/>
      <c r="AK35" s="4"/>
      <c r="AL35" s="4"/>
      <c r="AM35" s="4"/>
      <c r="AN35" s="4"/>
      <c r="AO35" s="4"/>
      <c r="AP35" s="4"/>
    </row>
    <row r="36" spans="2:42" ht="30" customHeight="1" thickBot="1">
      <c r="B36" s="1621" t="s">
        <v>314</v>
      </c>
      <c r="C36" s="1622"/>
      <c r="D36" s="796">
        <f>SUM(AN25:AN29)</f>
        <v>0</v>
      </c>
      <c r="E36" s="399">
        <f>SUM(AO25:AO29)</f>
        <v>0</v>
      </c>
      <c r="F36" s="797">
        <f t="shared" si="121"/>
        <v>0</v>
      </c>
    </row>
    <row r="37" spans="2:42" ht="30" customHeight="1" thickTop="1" thickBot="1">
      <c r="B37" s="1610" t="s">
        <v>183</v>
      </c>
      <c r="C37" s="1611"/>
      <c r="D37" s="798">
        <f>SUM(D33:D36)</f>
        <v>0</v>
      </c>
      <c r="E37" s="792">
        <f>SUM(E33:E36)</f>
        <v>0</v>
      </c>
      <c r="F37" s="793">
        <f>D37-E37</f>
        <v>0</v>
      </c>
    </row>
    <row r="38" spans="2:42" ht="15" customHeight="1" thickTop="1"/>
  </sheetData>
  <mergeCells count="47">
    <mergeCell ref="AG7:AH7"/>
    <mergeCell ref="AI7:AJ7"/>
    <mergeCell ref="AK7:AM7"/>
    <mergeCell ref="AN7:AP7"/>
    <mergeCell ref="Q7:R7"/>
    <mergeCell ref="S7:U7"/>
    <mergeCell ref="V7:W7"/>
    <mergeCell ref="X7:Y7"/>
    <mergeCell ref="Z7:AA7"/>
    <mergeCell ref="AB7:AD7"/>
    <mergeCell ref="AE7:AF7"/>
    <mergeCell ref="B8:C8"/>
    <mergeCell ref="B7:C7"/>
    <mergeCell ref="B9:C9"/>
    <mergeCell ref="M7:N7"/>
    <mergeCell ref="O7:P7"/>
    <mergeCell ref="D7:E7"/>
    <mergeCell ref="F7:G7"/>
    <mergeCell ref="H7:I7"/>
    <mergeCell ref="J7:L7"/>
    <mergeCell ref="B10:C10"/>
    <mergeCell ref="B11:C11"/>
    <mergeCell ref="B12:C12"/>
    <mergeCell ref="B13:C13"/>
    <mergeCell ref="B14:C14"/>
    <mergeCell ref="B15:C15"/>
    <mergeCell ref="B16:C16"/>
    <mergeCell ref="B17:C17"/>
    <mergeCell ref="B18:C18"/>
    <mergeCell ref="B19:C19"/>
    <mergeCell ref="B20:C20"/>
    <mergeCell ref="B21:C21"/>
    <mergeCell ref="B22:C22"/>
    <mergeCell ref="B30:C30"/>
    <mergeCell ref="B32:C32"/>
    <mergeCell ref="B37:C37"/>
    <mergeCell ref="B23:C23"/>
    <mergeCell ref="B24:C24"/>
    <mergeCell ref="B25:C25"/>
    <mergeCell ref="B26:C26"/>
    <mergeCell ref="B27:C27"/>
    <mergeCell ref="B28:C28"/>
    <mergeCell ref="B29:C29"/>
    <mergeCell ref="B33:C33"/>
    <mergeCell ref="B34:C34"/>
    <mergeCell ref="B35:C35"/>
    <mergeCell ref="B36:C36"/>
  </mergeCells>
  <conditionalFormatting sqref="L9:L29 U9:U29 AD9:AD29 AM9:AM29 AP9:AP29">
    <cfRule type="cellIs" dxfId="1" priority="1" operator="lessThan">
      <formula>0</formula>
    </cfRule>
  </conditionalFormatting>
  <pageMargins left="0.7" right="0.7" top="0.75" bottom="0.75" header="0" footer="0"/>
  <pageSetup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P40"/>
  <sheetViews>
    <sheetView showGridLines="0" tabSelected="1" zoomScale="62" zoomScaleNormal="85" workbookViewId="0">
      <selection activeCell="C10" sqref="C10"/>
    </sheetView>
  </sheetViews>
  <sheetFormatPr defaultColWidth="14.42578125" defaultRowHeight="15" customHeight="1"/>
  <cols>
    <col min="1" max="1" width="3.42578125" style="5" customWidth="1"/>
    <col min="2" max="2" width="30" style="5" customWidth="1"/>
    <col min="3" max="3" width="17" style="5" customWidth="1"/>
    <col min="4" max="6" width="12.42578125" style="5" customWidth="1"/>
    <col min="7" max="7" width="10.85546875" style="5" customWidth="1"/>
    <col min="8" max="8" width="11.140625" style="5" customWidth="1"/>
    <col min="9" max="11" width="10.85546875" style="5" customWidth="1"/>
    <col min="12" max="12" width="11.140625" style="5" customWidth="1"/>
    <col min="13" max="13" width="9.140625" style="5" customWidth="1"/>
    <col min="14" max="14" width="9" style="5" customWidth="1"/>
    <col min="15" max="15" width="12.42578125" style="5" customWidth="1"/>
    <col min="16" max="16" width="9" style="5" customWidth="1"/>
    <col min="17" max="17" width="9.140625" style="5" customWidth="1"/>
    <col min="18" max="18" width="3.42578125" style="5" customWidth="1"/>
    <col min="19" max="19" width="9" style="5" customWidth="1"/>
    <col min="20" max="20" width="10.85546875" style="5" customWidth="1"/>
    <col min="21" max="21" width="9.85546875" style="5" customWidth="1"/>
    <col min="22" max="22" width="9.140625" style="5" customWidth="1"/>
    <col min="23" max="23" width="9" style="5" customWidth="1"/>
    <col min="24" max="24" width="9.140625" style="5" customWidth="1"/>
    <col min="25" max="25" width="9" style="5" customWidth="1"/>
    <col min="26" max="26" width="9.140625" style="5" customWidth="1"/>
    <col min="27" max="16384" width="14.42578125" style="5"/>
  </cols>
  <sheetData>
    <row r="2" spans="1:42" ht="45.95" customHeight="1">
      <c r="P2" s="1"/>
    </row>
    <row r="3" spans="1:42" ht="3" customHeight="1">
      <c r="A3" s="32"/>
      <c r="B3" s="32"/>
      <c r="C3" s="32"/>
      <c r="D3" s="32"/>
      <c r="E3" s="32"/>
      <c r="F3" s="32"/>
      <c r="G3" s="32"/>
      <c r="H3" s="32"/>
      <c r="I3" s="32"/>
      <c r="J3" s="32"/>
      <c r="K3" s="32"/>
      <c r="L3" s="32"/>
      <c r="M3" s="32"/>
      <c r="N3" s="32"/>
      <c r="O3" s="32"/>
      <c r="P3" s="1"/>
    </row>
    <row r="4" spans="1:42" ht="30" customHeight="1">
      <c r="A4" s="37"/>
      <c r="B4" s="552" t="s">
        <v>14</v>
      </c>
      <c r="C4" s="35"/>
      <c r="D4" s="35"/>
      <c r="E4" s="35"/>
      <c r="F4" s="35"/>
      <c r="G4" s="551"/>
      <c r="H4" s="44"/>
      <c r="I4" s="44"/>
      <c r="J4" s="44"/>
      <c r="K4" s="44"/>
      <c r="L4" s="44"/>
      <c r="M4" s="44"/>
      <c r="N4" s="44"/>
      <c r="O4" s="44"/>
      <c r="P4" s="1176"/>
      <c r="Q4" s="764"/>
      <c r="R4" s="764"/>
      <c r="S4" s="764"/>
      <c r="T4" s="764"/>
      <c r="U4" s="764"/>
      <c r="V4" s="764"/>
      <c r="W4" s="764"/>
      <c r="X4" s="764"/>
      <c r="Y4" s="764"/>
      <c r="Z4" s="764"/>
      <c r="AA4" s="764"/>
      <c r="AB4" s="764"/>
      <c r="AC4" s="764"/>
      <c r="AD4" s="764"/>
      <c r="AE4" s="764"/>
      <c r="AF4" s="764"/>
      <c r="AG4" s="764"/>
      <c r="AH4" s="764"/>
      <c r="AI4" s="764"/>
      <c r="AJ4" s="764"/>
      <c r="AK4" s="764"/>
      <c r="AL4" s="764"/>
      <c r="AM4" s="764"/>
      <c r="AN4" s="764"/>
      <c r="AO4" s="764"/>
      <c r="AP4" s="764"/>
    </row>
    <row r="5" spans="1:42" ht="30" customHeight="1" thickBot="1">
      <c r="B5" s="8"/>
      <c r="C5" s="9"/>
      <c r="D5" s="9"/>
      <c r="E5" s="9"/>
      <c r="F5" s="9"/>
      <c r="G5" s="9"/>
      <c r="H5" s="10"/>
      <c r="I5" s="10"/>
      <c r="P5" s="1"/>
    </row>
    <row r="6" spans="1:42" ht="54.95" customHeight="1">
      <c r="B6" s="1664"/>
      <c r="C6" s="1665"/>
      <c r="D6" s="1177" t="s">
        <v>174</v>
      </c>
      <c r="E6" s="1178" t="s">
        <v>175</v>
      </c>
      <c r="F6" s="1179" t="s">
        <v>296</v>
      </c>
      <c r="G6" s="11"/>
      <c r="H6" s="11"/>
      <c r="I6" s="11"/>
    </row>
    <row r="7" spans="1:42" ht="29.1" customHeight="1">
      <c r="B7" s="1666" t="s">
        <v>319</v>
      </c>
      <c r="C7" s="1654"/>
      <c r="D7" s="1180"/>
      <c r="E7" s="1181"/>
      <c r="F7" s="1182"/>
      <c r="G7" s="12"/>
      <c r="H7" s="12"/>
      <c r="I7" s="12"/>
    </row>
    <row r="8" spans="1:42" ht="21.95" customHeight="1">
      <c r="B8" s="1189" t="s">
        <v>320</v>
      </c>
      <c r="C8" s="1190"/>
      <c r="D8" s="1014">
        <v>0</v>
      </c>
      <c r="E8" s="1015">
        <v>0</v>
      </c>
      <c r="F8" s="1016">
        <f t="shared" ref="F8:F12" si="0">D8-E8</f>
        <v>0</v>
      </c>
      <c r="G8" s="13"/>
      <c r="H8" s="13"/>
      <c r="I8" s="13"/>
    </row>
    <row r="9" spans="1:42" ht="21.95" customHeight="1">
      <c r="B9" s="1191" t="s">
        <v>321</v>
      </c>
      <c r="C9" s="1192"/>
      <c r="D9" s="946">
        <v>0</v>
      </c>
      <c r="E9" s="947">
        <v>0</v>
      </c>
      <c r="F9" s="948">
        <f t="shared" si="0"/>
        <v>0</v>
      </c>
      <c r="G9" s="13"/>
      <c r="H9" s="13"/>
      <c r="I9" s="13"/>
    </row>
    <row r="10" spans="1:42" ht="21.95" customHeight="1">
      <c r="B10" s="1193" t="s">
        <v>322</v>
      </c>
      <c r="C10" s="1194"/>
      <c r="D10" s="946">
        <v>0</v>
      </c>
      <c r="E10" s="947">
        <v>0</v>
      </c>
      <c r="F10" s="948">
        <f t="shared" si="0"/>
        <v>0</v>
      </c>
      <c r="G10" s="13"/>
      <c r="H10" s="13"/>
      <c r="I10" s="13"/>
    </row>
    <row r="11" spans="1:42" ht="21.95" customHeight="1">
      <c r="B11" s="1191" t="s">
        <v>323</v>
      </c>
      <c r="C11" s="1192"/>
      <c r="D11" s="946">
        <v>0</v>
      </c>
      <c r="E11" s="947">
        <v>0</v>
      </c>
      <c r="F11" s="948">
        <f t="shared" si="0"/>
        <v>0</v>
      </c>
      <c r="G11" s="13"/>
      <c r="H11" s="13"/>
      <c r="I11" s="13"/>
    </row>
    <row r="12" spans="1:42" ht="21.95" customHeight="1">
      <c r="B12" s="1195" t="s">
        <v>324</v>
      </c>
      <c r="C12" s="1196"/>
      <c r="D12" s="1028">
        <v>0</v>
      </c>
      <c r="E12" s="1029">
        <v>0</v>
      </c>
      <c r="F12" s="1030">
        <f>D12-E12</f>
        <v>0</v>
      </c>
      <c r="G12" s="13"/>
      <c r="H12" s="13"/>
      <c r="I12" s="13"/>
    </row>
    <row r="13" spans="1:42" ht="29.1" customHeight="1">
      <c r="B13" s="1663" t="s">
        <v>325</v>
      </c>
      <c r="C13" s="1654"/>
      <c r="D13" s="1659"/>
      <c r="E13" s="1656"/>
      <c r="F13" s="1183"/>
      <c r="G13" s="13"/>
      <c r="H13" s="13"/>
      <c r="I13" s="13"/>
    </row>
    <row r="14" spans="1:42" ht="21.95" customHeight="1">
      <c r="B14" s="1193" t="s">
        <v>326</v>
      </c>
      <c r="C14" s="1194"/>
      <c r="D14" s="1014">
        <v>0</v>
      </c>
      <c r="E14" s="1015">
        <v>0</v>
      </c>
      <c r="F14" s="1016">
        <v>0</v>
      </c>
      <c r="G14" s="13"/>
      <c r="H14" s="13"/>
      <c r="I14" s="13"/>
    </row>
    <row r="15" spans="1:42" ht="21.95" customHeight="1">
      <c r="B15" s="1195" t="s">
        <v>327</v>
      </c>
      <c r="C15" s="1196"/>
      <c r="D15" s="1028">
        <v>0</v>
      </c>
      <c r="E15" s="1029">
        <v>0</v>
      </c>
      <c r="F15" s="1030">
        <f>SUM(S7:S9,S11:S14,S16:S20,S22:S26)</f>
        <v>0</v>
      </c>
      <c r="G15" s="13"/>
      <c r="H15" s="13"/>
      <c r="I15" s="13"/>
    </row>
    <row r="16" spans="1:42" ht="29.1" customHeight="1">
      <c r="B16" s="1660" t="s">
        <v>328</v>
      </c>
      <c r="C16" s="1661"/>
      <c r="D16" s="1662"/>
      <c r="E16" s="1656"/>
      <c r="F16" s="1184"/>
    </row>
    <row r="17" spans="1:6" ht="21.95" customHeight="1">
      <c r="B17" s="1651" t="s">
        <v>329</v>
      </c>
      <c r="C17" s="1652"/>
      <c r="D17" s="1014">
        <v>0</v>
      </c>
      <c r="E17" s="1015">
        <v>0</v>
      </c>
      <c r="F17" s="1016">
        <f t="shared" ref="F17:F20" si="1">D17-E17</f>
        <v>0</v>
      </c>
    </row>
    <row r="18" spans="1:6" ht="21.95" customHeight="1">
      <c r="B18" s="1643" t="s">
        <v>330</v>
      </c>
      <c r="C18" s="1644"/>
      <c r="D18" s="946">
        <v>0</v>
      </c>
      <c r="E18" s="947">
        <v>0</v>
      </c>
      <c r="F18" s="948">
        <f t="shared" si="1"/>
        <v>0</v>
      </c>
    </row>
    <row r="19" spans="1:6" ht="21.95" customHeight="1">
      <c r="B19" s="1643" t="s">
        <v>331</v>
      </c>
      <c r="C19" s="1644"/>
      <c r="D19" s="946">
        <v>0</v>
      </c>
      <c r="E19" s="947">
        <v>0</v>
      </c>
      <c r="F19" s="948">
        <f t="shared" si="1"/>
        <v>0</v>
      </c>
    </row>
    <row r="20" spans="1:6" ht="21.95" customHeight="1">
      <c r="B20" s="1645" t="s">
        <v>332</v>
      </c>
      <c r="C20" s="1646"/>
      <c r="D20" s="1028">
        <v>0</v>
      </c>
      <c r="E20" s="1029">
        <v>0</v>
      </c>
      <c r="F20" s="1030">
        <f t="shared" si="1"/>
        <v>0</v>
      </c>
    </row>
    <row r="21" spans="1:6" ht="29.1" customHeight="1">
      <c r="B21" s="1658" t="s">
        <v>333</v>
      </c>
      <c r="C21" s="1654"/>
      <c r="D21" s="1657"/>
      <c r="E21" s="1656"/>
      <c r="F21" s="1426"/>
    </row>
    <row r="22" spans="1:6" ht="21.95" customHeight="1">
      <c r="B22" s="1651" t="s">
        <v>178</v>
      </c>
      <c r="C22" s="1652"/>
      <c r="D22" s="1014">
        <v>0</v>
      </c>
      <c r="E22" s="1015">
        <v>0</v>
      </c>
      <c r="F22" s="1016">
        <f t="shared" ref="F22:F24" si="2">D22-E22</f>
        <v>0</v>
      </c>
    </row>
    <row r="23" spans="1:6" ht="21.95" customHeight="1">
      <c r="B23" s="1643" t="s">
        <v>334</v>
      </c>
      <c r="C23" s="1644"/>
      <c r="D23" s="946">
        <v>0</v>
      </c>
      <c r="E23" s="947">
        <v>0</v>
      </c>
      <c r="F23" s="948">
        <f t="shared" si="2"/>
        <v>0</v>
      </c>
    </row>
    <row r="24" spans="1:6" ht="21.95" customHeight="1">
      <c r="B24" s="1645" t="s">
        <v>335</v>
      </c>
      <c r="C24" s="1646"/>
      <c r="D24" s="1028">
        <v>0</v>
      </c>
      <c r="E24" s="1029">
        <v>0</v>
      </c>
      <c r="F24" s="1030">
        <f t="shared" si="2"/>
        <v>0</v>
      </c>
    </row>
    <row r="25" spans="1:6" ht="29.1" customHeight="1">
      <c r="B25" s="1653" t="s">
        <v>314</v>
      </c>
      <c r="C25" s="1654"/>
      <c r="D25" s="1655"/>
      <c r="E25" s="1656"/>
      <c r="F25" s="1185"/>
    </row>
    <row r="26" spans="1:6" ht="21.95" customHeight="1">
      <c r="B26" s="1651" t="s">
        <v>336</v>
      </c>
      <c r="C26" s="1652"/>
      <c r="D26" s="1014">
        <v>0</v>
      </c>
      <c r="E26" s="1015">
        <v>0</v>
      </c>
      <c r="F26" s="1016">
        <f t="shared" ref="F26:F30" si="3">D26-E26</f>
        <v>0</v>
      </c>
    </row>
    <row r="27" spans="1:6" ht="21.95" customHeight="1">
      <c r="B27" s="1643" t="s">
        <v>337</v>
      </c>
      <c r="C27" s="1644"/>
      <c r="D27" s="946">
        <v>0</v>
      </c>
      <c r="E27" s="947">
        <v>0</v>
      </c>
      <c r="F27" s="948">
        <f t="shared" si="3"/>
        <v>0</v>
      </c>
    </row>
    <row r="28" spans="1:6" ht="21.95" customHeight="1">
      <c r="B28" s="1643" t="s">
        <v>338</v>
      </c>
      <c r="C28" s="1644"/>
      <c r="D28" s="946">
        <v>0</v>
      </c>
      <c r="E28" s="947">
        <v>0</v>
      </c>
      <c r="F28" s="948">
        <f t="shared" si="3"/>
        <v>0</v>
      </c>
    </row>
    <row r="29" spans="1:6" ht="21.95" customHeight="1">
      <c r="B29" s="1643" t="s">
        <v>339</v>
      </c>
      <c r="C29" s="1644"/>
      <c r="D29" s="946">
        <v>0</v>
      </c>
      <c r="E29" s="947">
        <v>0</v>
      </c>
      <c r="F29" s="948">
        <f t="shared" si="3"/>
        <v>0</v>
      </c>
    </row>
    <row r="30" spans="1:6" ht="21.95" customHeight="1" thickBot="1">
      <c r="B30" s="1645" t="s">
        <v>278</v>
      </c>
      <c r="C30" s="1646"/>
      <c r="D30" s="1028">
        <v>0</v>
      </c>
      <c r="E30" s="1029">
        <v>0</v>
      </c>
      <c r="F30" s="1030">
        <f t="shared" si="3"/>
        <v>0</v>
      </c>
    </row>
    <row r="31" spans="1:6" ht="32.1" customHeight="1" thickTop="1" thickBot="1">
      <c r="A31" s="19"/>
      <c r="B31" s="1647" t="s">
        <v>183</v>
      </c>
      <c r="C31" s="1648"/>
      <c r="D31" s="1186">
        <f>SUM(D8:D12,D14:D15,D17:D20,D22:D24,D26:D30)</f>
        <v>0</v>
      </c>
      <c r="E31" s="1187">
        <f>SUM(E8:E12,E14:E15,E17:E20,E22:E24,E26:E30)</f>
        <v>0</v>
      </c>
      <c r="F31" s="1188">
        <f>SUM(F8:F12,F14:F15,F17:F20,F22:F24,F26:F30)</f>
        <v>0</v>
      </c>
    </row>
    <row r="32" spans="1:6" ht="31.5" customHeight="1" thickTop="1" thickBot="1">
      <c r="B32" s="790"/>
      <c r="C32" s="790"/>
      <c r="D32" s="30"/>
      <c r="E32" s="30"/>
      <c r="F32" s="30"/>
    </row>
    <row r="33" spans="1:7" ht="54.95" customHeight="1">
      <c r="B33" s="1649" t="s">
        <v>184</v>
      </c>
      <c r="C33" s="1650"/>
      <c r="D33" s="1406" t="s">
        <v>174</v>
      </c>
      <c r="E33" s="1407" t="s">
        <v>175</v>
      </c>
      <c r="F33" s="1408" t="s">
        <v>296</v>
      </c>
    </row>
    <row r="34" spans="1:7" ht="30" customHeight="1">
      <c r="B34" s="1619" t="s">
        <v>319</v>
      </c>
      <c r="C34" s="1620"/>
      <c r="D34" s="725">
        <f>SUM(D8:D12)</f>
        <v>0</v>
      </c>
      <c r="E34" s="341">
        <f>SUM(E8:E12)</f>
        <v>0</v>
      </c>
      <c r="F34" s="726">
        <f t="shared" ref="F34:F38" si="4">D34-E34</f>
        <v>0</v>
      </c>
    </row>
    <row r="35" spans="1:7" ht="30" customHeight="1">
      <c r="B35" s="1619" t="s">
        <v>325</v>
      </c>
      <c r="C35" s="1620"/>
      <c r="D35" s="725">
        <f>SUM(S7:S9,S11:S14,S16:S20,S22:S26)</f>
        <v>0</v>
      </c>
      <c r="E35" s="341">
        <f>SUM(S7:S9,S11:S14,S16:S20,S22:S26)</f>
        <v>0</v>
      </c>
      <c r="F35" s="726">
        <f t="shared" si="4"/>
        <v>0</v>
      </c>
    </row>
    <row r="36" spans="1:7" ht="30" customHeight="1">
      <c r="B36" s="1619" t="s">
        <v>328</v>
      </c>
      <c r="C36" s="1620"/>
      <c r="D36" s="725">
        <f>SUM(S7:S9,S11:S14,S16:S20,S22:S26)</f>
        <v>0</v>
      </c>
      <c r="E36" s="341">
        <f>SUM(S7:S9,S11:S14,S16:S20,S22:S26)</f>
        <v>0</v>
      </c>
      <c r="F36" s="726">
        <f t="shared" si="4"/>
        <v>0</v>
      </c>
    </row>
    <row r="37" spans="1:7" ht="30" customHeight="1">
      <c r="B37" s="1619" t="s">
        <v>333</v>
      </c>
      <c r="C37" s="1620"/>
      <c r="D37" s="725">
        <f>SUM(S7:S9,S11:S14,S16:S20,S22:S26)</f>
        <v>0</v>
      </c>
      <c r="E37" s="341">
        <f>SUM(S7:S9,S11:S14,S16:S20,S22:S26)</f>
        <v>0</v>
      </c>
      <c r="F37" s="726">
        <f t="shared" si="4"/>
        <v>0</v>
      </c>
    </row>
    <row r="38" spans="1:7" ht="30" customHeight="1" thickBot="1">
      <c r="B38" s="1621" t="s">
        <v>314</v>
      </c>
      <c r="C38" s="1622"/>
      <c r="D38" s="796">
        <f>SUM(S7:S9,S11:S14,S16:S20,S22:S26)</f>
        <v>0</v>
      </c>
      <c r="E38" s="399">
        <f t="shared" ref="E38" si="5">SUM(E26:E30)</f>
        <v>0</v>
      </c>
      <c r="F38" s="797">
        <f t="shared" si="4"/>
        <v>0</v>
      </c>
    </row>
    <row r="39" spans="1:7" ht="30" customHeight="1" thickTop="1" thickBot="1">
      <c r="A39" s="19"/>
      <c r="B39" s="1610" t="s">
        <v>183</v>
      </c>
      <c r="C39" s="1611"/>
      <c r="D39" s="798">
        <f>SUM(D34:D38)</f>
        <v>0</v>
      </c>
      <c r="E39" s="792">
        <f>SUM(E34:E38)</f>
        <v>0</v>
      </c>
      <c r="F39" s="793">
        <f>D39-E39</f>
        <v>0</v>
      </c>
      <c r="G39" s="19"/>
    </row>
    <row r="40" spans="1:7" ht="15" customHeight="1" thickTop="1">
      <c r="B40" s="19"/>
      <c r="C40" s="19"/>
      <c r="D40" s="19"/>
      <c r="E40" s="19"/>
      <c r="F40" s="19"/>
    </row>
  </sheetData>
  <mergeCells count="30">
    <mergeCell ref="D13:E13"/>
    <mergeCell ref="B16:C16"/>
    <mergeCell ref="D16:E16"/>
    <mergeCell ref="B13:C13"/>
    <mergeCell ref="B6:C6"/>
    <mergeCell ref="B7:C7"/>
    <mergeCell ref="B17:C17"/>
    <mergeCell ref="B18:C18"/>
    <mergeCell ref="B19:C19"/>
    <mergeCell ref="B20:C20"/>
    <mergeCell ref="D21:E21"/>
    <mergeCell ref="B21:C21"/>
    <mergeCell ref="B22:C22"/>
    <mergeCell ref="B23:C23"/>
    <mergeCell ref="B24:C24"/>
    <mergeCell ref="B25:C25"/>
    <mergeCell ref="D25:E25"/>
    <mergeCell ref="B26:C26"/>
    <mergeCell ref="B35:C35"/>
    <mergeCell ref="B36:C36"/>
    <mergeCell ref="B37:C37"/>
    <mergeCell ref="B38:C38"/>
    <mergeCell ref="B39:C39"/>
    <mergeCell ref="B27:C27"/>
    <mergeCell ref="B28:C28"/>
    <mergeCell ref="B29:C29"/>
    <mergeCell ref="B30:C30"/>
    <mergeCell ref="B31:C31"/>
    <mergeCell ref="B33:C33"/>
    <mergeCell ref="B34:C34"/>
  </mergeCells>
  <conditionalFormatting sqref="F8:F30">
    <cfRule type="cellIs" dxfId="0" priority="1" operator="lessThan">
      <formula>0</formula>
    </cfRule>
  </conditionalFormatting>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43AE-1770-DE47-8640-12C2ADB3ECAE}">
  <sheetPr>
    <pageSetUpPr fitToPage="1"/>
  </sheetPr>
  <dimension ref="A1:AA90"/>
  <sheetViews>
    <sheetView showGridLines="0" topLeftCell="C1" zoomScale="64" zoomScaleNormal="100" workbookViewId="0">
      <selection activeCell="Q5" sqref="Q5"/>
    </sheetView>
  </sheetViews>
  <sheetFormatPr defaultColWidth="8.85546875" defaultRowHeight="14.1"/>
  <cols>
    <col min="1" max="1" width="3.28515625" style="5" customWidth="1"/>
    <col min="2" max="2" width="1.85546875" style="5" customWidth="1"/>
    <col min="3" max="3" width="18.140625" style="23" customWidth="1"/>
    <col min="4" max="4" width="15.85546875" style="23" customWidth="1"/>
    <col min="5" max="7" width="1.85546875" style="5" customWidth="1"/>
    <col min="8" max="9" width="20.85546875" style="5" customWidth="1"/>
    <col min="10" max="12" width="1.85546875" style="5" customWidth="1"/>
    <col min="13" max="14" width="20.85546875" style="5" customWidth="1"/>
    <col min="15" max="15" width="2.85546875" style="5" customWidth="1"/>
    <col min="16" max="16" width="1.85546875" style="5" customWidth="1"/>
    <col min="17" max="18" width="20.85546875" style="5" customWidth="1"/>
    <col min="19" max="19" width="1.85546875" style="5" customWidth="1"/>
    <col min="20" max="22" width="12.28515625" style="5" customWidth="1"/>
    <col min="23" max="23" width="7" style="5" customWidth="1"/>
    <col min="24" max="24" width="60.85546875" style="5" customWidth="1"/>
    <col min="25" max="25" width="22.85546875" style="5" customWidth="1"/>
    <col min="26" max="26" width="15.85546875" style="5" customWidth="1"/>
    <col min="27" max="16384" width="8.85546875" style="5"/>
  </cols>
  <sheetData>
    <row r="1" spans="1:27" ht="15" customHeight="1"/>
    <row r="2" spans="1:27" ht="45.95" customHeight="1">
      <c r="C2" s="34"/>
      <c r="D2" s="34"/>
      <c r="Z2" s="50"/>
    </row>
    <row r="3" spans="1:27" ht="3" customHeight="1">
      <c r="A3" s="32"/>
      <c r="B3" s="32"/>
      <c r="C3" s="38"/>
      <c r="D3" s="38"/>
      <c r="E3" s="32"/>
      <c r="F3" s="32"/>
      <c r="G3" s="32"/>
      <c r="H3" s="32"/>
      <c r="I3" s="32"/>
      <c r="J3" s="32"/>
      <c r="K3" s="32"/>
      <c r="L3" s="32"/>
      <c r="M3" s="32"/>
      <c r="N3" s="32"/>
      <c r="O3" s="32"/>
      <c r="P3" s="32"/>
      <c r="Q3" s="32"/>
      <c r="R3" s="32"/>
      <c r="S3" s="32"/>
      <c r="T3" s="32"/>
      <c r="U3" s="32"/>
      <c r="V3" s="32"/>
      <c r="W3" s="32"/>
      <c r="X3" s="32"/>
      <c r="Y3" s="32"/>
      <c r="Z3" s="50"/>
    </row>
    <row r="4" spans="1:27" ht="30" customHeight="1">
      <c r="A4" s="35"/>
      <c r="B4" s="1448" t="s">
        <v>15</v>
      </c>
      <c r="C4" s="1448"/>
      <c r="D4" s="1448"/>
      <c r="E4" s="1448"/>
      <c r="F4" s="1448"/>
      <c r="G4" s="1448"/>
      <c r="H4" s="1448"/>
      <c r="I4" s="1448"/>
      <c r="J4" s="1448"/>
      <c r="K4" s="1448"/>
      <c r="L4" s="1448"/>
      <c r="M4" s="1448"/>
      <c r="N4" s="1448"/>
      <c r="O4" s="1448"/>
      <c r="P4" s="1448"/>
      <c r="Q4" s="1448"/>
      <c r="R4" s="1448"/>
      <c r="S4" s="1448"/>
      <c r="T4" s="1448"/>
      <c r="U4" s="1448"/>
      <c r="V4" s="1448"/>
      <c r="W4" s="1448"/>
      <c r="X4" s="1448"/>
      <c r="Y4" s="1448"/>
      <c r="Z4" s="50"/>
    </row>
    <row r="5" spans="1:27" ht="29.1" customHeight="1">
      <c r="W5" s="19"/>
      <c r="X5" s="788"/>
      <c r="Y5" s="789"/>
      <c r="Z5" s="50"/>
    </row>
    <row r="6" spans="1:27" ht="54.95" customHeight="1">
      <c r="A6" s="22"/>
      <c r="B6" s="22"/>
      <c r="C6" s="52"/>
      <c r="D6" s="52"/>
      <c r="E6" s="49"/>
      <c r="F6" s="49"/>
      <c r="G6" s="49"/>
      <c r="H6" s="49"/>
      <c r="I6" s="49"/>
      <c r="J6" s="49"/>
      <c r="K6" s="49"/>
      <c r="L6" s="49"/>
      <c r="M6" s="49"/>
      <c r="N6" s="49"/>
      <c r="O6" s="49"/>
      <c r="P6" s="49"/>
      <c r="Q6" s="49"/>
      <c r="R6" s="49"/>
      <c r="S6" s="49"/>
      <c r="T6" s="49"/>
      <c r="U6" s="49"/>
      <c r="V6" s="49"/>
      <c r="W6" s="19"/>
      <c r="X6" s="840" t="s">
        <v>16</v>
      </c>
      <c r="Y6" s="840" t="s">
        <v>17</v>
      </c>
      <c r="Z6" s="50"/>
    </row>
    <row r="7" spans="1:27" ht="30" customHeight="1">
      <c r="A7" s="22"/>
      <c r="B7" s="22"/>
      <c r="C7" s="52"/>
      <c r="D7" s="52"/>
      <c r="E7" s="49"/>
      <c r="F7" s="49"/>
      <c r="G7" s="49"/>
      <c r="H7" s="49"/>
      <c r="I7" s="49"/>
      <c r="J7" s="49"/>
      <c r="K7" s="49"/>
      <c r="L7" s="49"/>
      <c r="M7" s="49"/>
      <c r="N7" s="49"/>
      <c r="O7" s="49"/>
      <c r="P7" s="49"/>
      <c r="Q7" s="49"/>
      <c r="R7" s="49"/>
      <c r="S7" s="49"/>
      <c r="T7" s="49"/>
      <c r="U7" s="49"/>
      <c r="V7" s="49"/>
      <c r="W7" s="19"/>
      <c r="X7" s="841" t="s">
        <v>18</v>
      </c>
      <c r="Y7" s="853">
        <v>100000</v>
      </c>
      <c r="Z7" s="50"/>
    </row>
    <row r="8" spans="1:27" ht="30" customHeight="1" thickBot="1">
      <c r="C8" s="49"/>
      <c r="D8" s="49"/>
      <c r="E8" s="49"/>
      <c r="F8" s="49"/>
      <c r="G8" s="49"/>
      <c r="H8" s="49"/>
      <c r="I8" s="49"/>
      <c r="J8" s="49"/>
      <c r="K8" s="49"/>
      <c r="L8" s="49"/>
      <c r="M8" s="49"/>
      <c r="N8" s="49"/>
      <c r="O8" s="49"/>
      <c r="P8" s="49"/>
      <c r="Q8" s="49"/>
      <c r="R8" s="49"/>
      <c r="S8" s="49"/>
      <c r="T8" s="49"/>
      <c r="U8" s="49"/>
      <c r="V8" s="49"/>
      <c r="W8" s="19"/>
      <c r="X8" s="842" t="s">
        <v>19</v>
      </c>
      <c r="Y8" s="854">
        <v>0.05</v>
      </c>
      <c r="Z8" s="50"/>
    </row>
    <row r="9" spans="1:27" ht="30" customHeight="1" thickTop="1">
      <c r="C9" s="51"/>
      <c r="D9" s="51"/>
      <c r="E9" s="49"/>
      <c r="F9" s="49"/>
      <c r="G9" s="49"/>
      <c r="H9" s="49"/>
      <c r="I9" s="49"/>
      <c r="J9" s="49"/>
      <c r="K9" s="49"/>
      <c r="L9" s="49"/>
      <c r="M9" s="49"/>
      <c r="N9" s="49"/>
      <c r="O9" s="49"/>
      <c r="P9" s="49"/>
      <c r="Q9" s="49"/>
      <c r="R9" s="49"/>
      <c r="S9" s="49"/>
      <c r="T9" s="49"/>
      <c r="U9" s="49"/>
      <c r="V9" s="49"/>
      <c r="W9" s="19"/>
      <c r="X9" s="843" t="s">
        <v>20</v>
      </c>
      <c r="Y9" s="855">
        <v>0.34</v>
      </c>
      <c r="Z9" s="50"/>
    </row>
    <row r="10" spans="1:27" ht="30" customHeight="1" thickBot="1">
      <c r="C10" s="51"/>
      <c r="D10" s="51"/>
      <c r="E10" s="49"/>
      <c r="F10" s="49"/>
      <c r="G10" s="49"/>
      <c r="H10" s="823"/>
      <c r="I10" s="49"/>
      <c r="J10" s="49"/>
      <c r="K10" s="49"/>
      <c r="L10" s="49"/>
      <c r="M10" s="49"/>
      <c r="N10" s="49"/>
      <c r="O10" s="49"/>
      <c r="P10" s="49"/>
      <c r="Q10" s="49"/>
      <c r="R10" s="49"/>
      <c r="S10" s="49"/>
      <c r="T10" s="49"/>
      <c r="U10" s="49"/>
      <c r="V10" s="49"/>
      <c r="W10" s="19"/>
      <c r="X10" s="844" t="s">
        <v>21</v>
      </c>
      <c r="Y10" s="856">
        <v>0.66</v>
      </c>
      <c r="Z10" s="50"/>
      <c r="AA10" s="208"/>
    </row>
    <row r="11" spans="1:27" ht="30" customHeight="1">
      <c r="C11" s="168"/>
      <c r="D11" s="168"/>
      <c r="E11" s="168"/>
      <c r="F11" s="168"/>
      <c r="G11" s="168"/>
      <c r="H11" s="168"/>
      <c r="I11" s="168"/>
      <c r="J11" s="168"/>
      <c r="K11" s="168"/>
      <c r="L11" s="1454" t="s">
        <v>18</v>
      </c>
      <c r="M11" s="1455"/>
      <c r="N11" s="1455"/>
      <c r="O11" s="1455"/>
      <c r="P11" s="1455"/>
      <c r="Q11" s="168"/>
      <c r="R11" s="168"/>
      <c r="S11" s="168"/>
      <c r="T11" s="168"/>
      <c r="U11" s="168"/>
      <c r="V11" s="168"/>
      <c r="W11" s="19"/>
      <c r="X11" s="845" t="s">
        <v>22</v>
      </c>
      <c r="Y11" s="855">
        <v>0.9</v>
      </c>
      <c r="Z11" s="50"/>
    </row>
    <row r="12" spans="1:27" ht="30" customHeight="1" thickTop="1">
      <c r="C12" s="168"/>
      <c r="D12" s="168"/>
      <c r="E12" s="168"/>
      <c r="F12" s="168"/>
      <c r="G12" s="108"/>
      <c r="H12" s="205"/>
      <c r="I12" s="168"/>
      <c r="J12" s="168"/>
      <c r="K12" s="168"/>
      <c r="L12" s="1456">
        <f>Y7</f>
        <v>100000</v>
      </c>
      <c r="M12" s="1456"/>
      <c r="N12" s="1456"/>
      <c r="O12" s="1456"/>
      <c r="P12" s="1456"/>
      <c r="Q12" s="168"/>
      <c r="R12" s="168"/>
      <c r="S12" s="168"/>
      <c r="T12" s="168"/>
      <c r="U12" s="168"/>
      <c r="V12" s="168"/>
      <c r="W12" s="19"/>
      <c r="X12" s="846" t="s">
        <v>23</v>
      </c>
      <c r="Y12" s="857">
        <v>0.01</v>
      </c>
      <c r="Z12" s="50"/>
    </row>
    <row r="13" spans="1:27" ht="30" customHeight="1" thickBot="1">
      <c r="C13" s="168"/>
      <c r="D13" s="168"/>
      <c r="E13" s="168"/>
      <c r="F13" s="168"/>
      <c r="G13" s="108"/>
      <c r="H13" s="108"/>
      <c r="I13" s="168"/>
      <c r="J13" s="168"/>
      <c r="K13" s="168"/>
      <c r="L13" s="108"/>
      <c r="P13" s="108"/>
      <c r="Q13" s="815"/>
      <c r="R13" s="828"/>
      <c r="S13" s="168"/>
      <c r="T13" s="168"/>
      <c r="U13" s="168"/>
      <c r="V13" s="168"/>
      <c r="W13" s="19"/>
      <c r="X13" s="847" t="s">
        <v>24</v>
      </c>
      <c r="Y13" s="858">
        <v>0.09</v>
      </c>
      <c r="Z13" s="50"/>
    </row>
    <row r="14" spans="1:27" ht="30" customHeight="1" thickTop="1">
      <c r="C14" s="168"/>
      <c r="D14" s="168"/>
      <c r="E14" s="168"/>
      <c r="F14" s="168"/>
      <c r="G14" s="108"/>
      <c r="H14" s="815"/>
      <c r="I14" s="881"/>
      <c r="J14" s="863"/>
      <c r="K14" s="863"/>
      <c r="L14" s="168"/>
      <c r="P14" s="168"/>
      <c r="Q14" s="200"/>
      <c r="R14" s="201"/>
      <c r="S14" s="168"/>
      <c r="T14" s="168"/>
      <c r="U14" s="168"/>
      <c r="V14" s="168"/>
      <c r="W14" s="19"/>
      <c r="X14" s="848" t="s">
        <v>25</v>
      </c>
      <c r="Y14" s="859">
        <v>0.5</v>
      </c>
      <c r="Z14" s="50"/>
    </row>
    <row r="15" spans="1:27" ht="30" customHeight="1">
      <c r="C15" s="168"/>
      <c r="D15" s="168"/>
      <c r="E15" s="168"/>
      <c r="F15" s="168"/>
      <c r="G15" s="108"/>
      <c r="H15" s="878"/>
      <c r="I15" s="880"/>
      <c r="J15" s="864"/>
      <c r="K15" s="864"/>
      <c r="L15" s="1450" t="s">
        <v>26</v>
      </c>
      <c r="M15" s="1450"/>
      <c r="N15" s="1450"/>
      <c r="O15" s="1450"/>
      <c r="P15" s="1451"/>
      <c r="Q15" s="200"/>
      <c r="R15" s="829"/>
      <c r="S15" s="168"/>
      <c r="T15" s="168"/>
      <c r="U15" s="168"/>
      <c r="V15" s="168"/>
      <c r="W15" s="19"/>
      <c r="X15" s="849" t="s">
        <v>27</v>
      </c>
      <c r="Y15" s="860">
        <v>0.1</v>
      </c>
      <c r="Z15" s="50"/>
    </row>
    <row r="16" spans="1:27" ht="30" customHeight="1" thickTop="1" thickBot="1">
      <c r="C16" s="168"/>
      <c r="D16" s="168"/>
      <c r="E16" s="168"/>
      <c r="F16" s="168"/>
      <c r="G16" s="168"/>
      <c r="H16" s="200"/>
      <c r="I16" s="879"/>
      <c r="J16" s="864"/>
      <c r="K16" s="864"/>
      <c r="L16" s="824"/>
      <c r="M16" s="1457">
        <f>L12*Y8</f>
        <v>5000</v>
      </c>
      <c r="N16" s="1457"/>
      <c r="O16" s="861"/>
      <c r="P16" s="824"/>
      <c r="Q16" s="200"/>
      <c r="R16" s="829"/>
      <c r="S16" s="168"/>
      <c r="T16" s="168"/>
      <c r="U16" s="168"/>
      <c r="V16" s="168"/>
      <c r="W16" s="19"/>
      <c r="X16" s="850" t="s">
        <v>28</v>
      </c>
      <c r="Y16" s="858">
        <v>0.4</v>
      </c>
      <c r="Z16" s="51"/>
    </row>
    <row r="17" spans="3:26" ht="30" customHeight="1" thickTop="1">
      <c r="C17" s="168"/>
      <c r="D17" s="168"/>
      <c r="E17" s="168"/>
      <c r="F17" s="168"/>
      <c r="G17" s="168"/>
      <c r="H17" s="200"/>
      <c r="I17" s="816"/>
      <c r="J17" s="864"/>
      <c r="K17" s="864"/>
      <c r="L17" s="168"/>
      <c r="P17" s="168"/>
      <c r="Q17" s="200"/>
      <c r="R17" s="829"/>
      <c r="S17" s="168"/>
      <c r="T17" s="168"/>
      <c r="U17" s="168"/>
      <c r="V17" s="168"/>
      <c r="W17" s="19"/>
      <c r="X17" s="851" t="s">
        <v>29</v>
      </c>
      <c r="Y17" s="855">
        <v>0.26</v>
      </c>
      <c r="Z17" s="49"/>
    </row>
    <row r="18" spans="3:26" ht="30" customHeight="1">
      <c r="C18" s="168"/>
      <c r="D18" s="168"/>
      <c r="E18" s="168"/>
      <c r="F18" s="168"/>
      <c r="G18" s="168"/>
      <c r="H18" s="200"/>
      <c r="I18" s="816"/>
      <c r="J18" s="864"/>
      <c r="K18" s="864"/>
      <c r="L18" s="168"/>
      <c r="M18" s="108"/>
      <c r="N18" s="108"/>
      <c r="O18" s="108"/>
      <c r="P18" s="168"/>
      <c r="Q18" s="168"/>
      <c r="R18" s="200"/>
      <c r="S18" s="168"/>
      <c r="T18" s="168"/>
      <c r="U18" s="168"/>
      <c r="V18" s="168"/>
      <c r="W18" s="19"/>
      <c r="X18" s="852" t="s">
        <v>30</v>
      </c>
      <c r="Y18" s="857">
        <v>0.34</v>
      </c>
      <c r="Z18" s="49"/>
    </row>
    <row r="19" spans="3:26" ht="30" customHeight="1">
      <c r="C19" s="168"/>
      <c r="D19" s="168"/>
      <c r="E19" s="168"/>
      <c r="F19" s="168"/>
      <c r="G19" s="108"/>
      <c r="H19" s="168"/>
      <c r="I19" s="168"/>
      <c r="J19" s="168"/>
      <c r="K19" s="168"/>
      <c r="L19" s="168"/>
      <c r="M19" s="168"/>
      <c r="N19" s="168"/>
      <c r="O19" s="168"/>
      <c r="P19" s="168"/>
      <c r="Q19" s="168"/>
      <c r="R19" s="168"/>
      <c r="S19" s="108"/>
      <c r="T19" s="108"/>
      <c r="U19" s="168"/>
      <c r="V19" s="168"/>
      <c r="W19" s="19"/>
      <c r="X19" s="852" t="s">
        <v>31</v>
      </c>
      <c r="Y19" s="860">
        <v>0.4</v>
      </c>
    </row>
    <row r="20" spans="3:26" ht="15.95">
      <c r="C20" s="168"/>
      <c r="D20" s="168"/>
      <c r="E20" s="168"/>
      <c r="F20" s="168"/>
      <c r="G20" s="108"/>
      <c r="H20" s="108"/>
      <c r="I20" s="108"/>
      <c r="J20" s="108"/>
      <c r="K20" s="108"/>
      <c r="L20" s="108"/>
      <c r="M20" s="108"/>
      <c r="N20" s="168"/>
      <c r="O20" s="168"/>
      <c r="P20" s="168"/>
      <c r="Q20" s="168"/>
      <c r="R20" s="168"/>
      <c r="S20" s="168"/>
      <c r="T20" s="168"/>
      <c r="U20" s="168"/>
      <c r="V20" s="168"/>
      <c r="X20" s="50"/>
      <c r="Y20" s="50"/>
    </row>
    <row r="21" spans="3:26" ht="30" customHeight="1">
      <c r="C21" s="168"/>
      <c r="D21" s="168"/>
      <c r="E21" s="168"/>
      <c r="F21" s="108"/>
      <c r="G21" s="822"/>
      <c r="H21" s="1449" t="s">
        <v>32</v>
      </c>
      <c r="I21" s="1449"/>
      <c r="J21" s="862"/>
      <c r="K21" s="862"/>
      <c r="L21" s="822"/>
      <c r="M21" s="877"/>
      <c r="N21" s="108"/>
      <c r="O21" s="108"/>
      <c r="P21" s="822"/>
      <c r="Q21" s="1449" t="s">
        <v>33</v>
      </c>
      <c r="R21" s="1449"/>
      <c r="S21" s="822"/>
      <c r="T21" s="168"/>
      <c r="U21" s="168"/>
      <c r="V21" s="168"/>
      <c r="X21" s="49"/>
      <c r="Y21" s="49"/>
    </row>
    <row r="22" spans="3:26" ht="29.1" customHeight="1" thickTop="1">
      <c r="C22" s="168"/>
      <c r="D22" s="168"/>
      <c r="E22" s="168"/>
      <c r="F22" s="168"/>
      <c r="G22" s="813"/>
      <c r="H22" s="1437">
        <f>M16*Y9</f>
        <v>1700.0000000000002</v>
      </c>
      <c r="I22" s="1437"/>
      <c r="J22" s="814"/>
      <c r="K22" s="814"/>
      <c r="L22" s="813"/>
      <c r="M22" s="108"/>
      <c r="N22" s="108"/>
      <c r="O22" s="108"/>
      <c r="P22" s="812"/>
      <c r="Q22" s="1437">
        <f>M16*Y10</f>
        <v>3300</v>
      </c>
      <c r="R22" s="1437"/>
      <c r="S22" s="812"/>
      <c r="T22" s="168"/>
      <c r="U22" s="168"/>
      <c r="V22" s="168"/>
      <c r="X22" s="49"/>
      <c r="Y22" s="49"/>
    </row>
    <row r="23" spans="3:26" ht="20.100000000000001" customHeight="1">
      <c r="C23" s="168"/>
      <c r="D23" s="168"/>
      <c r="E23" s="168"/>
      <c r="F23" s="168"/>
      <c r="G23" s="813"/>
      <c r="H23" s="1108" t="s">
        <v>34</v>
      </c>
      <c r="I23" s="1439">
        <f>H22/4</f>
        <v>425.00000000000006</v>
      </c>
      <c r="J23" s="1439"/>
      <c r="K23" s="1439"/>
      <c r="L23" s="813"/>
      <c r="M23" s="108"/>
      <c r="N23" s="108"/>
      <c r="O23" s="108"/>
      <c r="P23" s="812"/>
      <c r="Q23" s="875" t="s">
        <v>34</v>
      </c>
      <c r="R23" s="876">
        <f>Q22/4</f>
        <v>825</v>
      </c>
      <c r="S23" s="812"/>
      <c r="T23" s="168"/>
      <c r="U23" s="168"/>
      <c r="V23" s="168"/>
      <c r="X23" s="49"/>
      <c r="Y23" s="49"/>
    </row>
    <row r="24" spans="3:26" ht="21.95" customHeight="1">
      <c r="C24" s="168"/>
      <c r="D24" s="168"/>
      <c r="E24" s="168"/>
      <c r="F24" s="168"/>
      <c r="G24" s="813"/>
      <c r="H24" s="197" t="s">
        <v>35</v>
      </c>
      <c r="I24" s="1438">
        <f>I23</f>
        <v>425.00000000000006</v>
      </c>
      <c r="J24" s="1438"/>
      <c r="K24" s="1438"/>
      <c r="L24" s="813"/>
      <c r="M24" s="108"/>
      <c r="N24" s="108"/>
      <c r="O24" s="108"/>
      <c r="P24" s="812"/>
      <c r="Q24" s="872" t="s">
        <v>35</v>
      </c>
      <c r="R24" s="873">
        <f>Q22*0.25</f>
        <v>825</v>
      </c>
      <c r="S24" s="812"/>
      <c r="T24" s="168"/>
      <c r="U24" s="168"/>
      <c r="V24" s="168"/>
      <c r="X24" s="50"/>
      <c r="Y24" s="49"/>
    </row>
    <row r="25" spans="3:26" ht="21.95" customHeight="1">
      <c r="C25" s="168"/>
      <c r="D25" s="168"/>
      <c r="E25" s="168"/>
      <c r="F25" s="168"/>
      <c r="G25" s="813"/>
      <c r="H25" s="197" t="s">
        <v>36</v>
      </c>
      <c r="I25" s="1438">
        <f>I24</f>
        <v>425.00000000000006</v>
      </c>
      <c r="J25" s="1438"/>
      <c r="K25" s="1438"/>
      <c r="L25" s="813"/>
      <c r="M25" s="108"/>
      <c r="N25" s="108"/>
      <c r="O25" s="108"/>
      <c r="P25" s="812"/>
      <c r="Q25" s="872" t="s">
        <v>36</v>
      </c>
      <c r="R25" s="874">
        <f>Q22*0.3</f>
        <v>990</v>
      </c>
      <c r="S25" s="812"/>
      <c r="T25" s="168"/>
      <c r="U25" s="168"/>
      <c r="V25" s="168"/>
      <c r="X25" s="49"/>
      <c r="Y25" s="49"/>
    </row>
    <row r="26" spans="3:26" ht="21.95" customHeight="1">
      <c r="C26" s="168"/>
      <c r="D26" s="168"/>
      <c r="E26" s="168"/>
      <c r="F26" s="168"/>
      <c r="G26" s="813"/>
      <c r="H26" s="197" t="s">
        <v>37</v>
      </c>
      <c r="I26" s="1438">
        <f>I25</f>
        <v>425.00000000000006</v>
      </c>
      <c r="J26" s="1438"/>
      <c r="K26" s="1438"/>
      <c r="L26" s="813"/>
      <c r="M26" s="108"/>
      <c r="N26" s="108"/>
      <c r="O26" s="108"/>
      <c r="P26" s="812"/>
      <c r="Q26" s="872" t="s">
        <v>37</v>
      </c>
      <c r="R26" s="874">
        <f>Q22*0.25</f>
        <v>825</v>
      </c>
      <c r="S26" s="812"/>
      <c r="T26" s="168"/>
      <c r="U26" s="168"/>
      <c r="V26" s="168"/>
      <c r="X26" s="49"/>
      <c r="Y26" s="49"/>
    </row>
    <row r="27" spans="3:26" ht="21.95" customHeight="1">
      <c r="C27"/>
      <c r="D27"/>
      <c r="E27" s="168"/>
      <c r="F27" s="168"/>
      <c r="G27" s="813"/>
      <c r="H27" s="197" t="s">
        <v>38</v>
      </c>
      <c r="I27" s="1438">
        <f>I26</f>
        <v>425.00000000000006</v>
      </c>
      <c r="J27" s="1438"/>
      <c r="K27" s="1438"/>
      <c r="L27" s="813"/>
      <c r="M27" s="168"/>
      <c r="N27" s="168"/>
      <c r="O27" s="168"/>
      <c r="P27" s="813"/>
      <c r="Q27" s="872" t="s">
        <v>38</v>
      </c>
      <c r="R27" s="874">
        <f>Q22*0.2</f>
        <v>660</v>
      </c>
      <c r="S27" s="812"/>
      <c r="T27" s="168"/>
      <c r="U27" s="168"/>
      <c r="V27" s="168"/>
    </row>
    <row r="28" spans="3:26" ht="9.9499999999999993" customHeight="1">
      <c r="C28" s="168"/>
      <c r="D28" s="168"/>
      <c r="E28" s="168"/>
      <c r="F28" s="168"/>
      <c r="G28" s="813"/>
      <c r="H28" s="813"/>
      <c r="I28" s="819"/>
      <c r="J28" s="819"/>
      <c r="K28" s="819"/>
      <c r="L28" s="813"/>
      <c r="M28" s="168"/>
      <c r="N28" s="168"/>
      <c r="O28" s="168"/>
      <c r="P28" s="812"/>
      <c r="Q28" s="812"/>
      <c r="R28" s="812"/>
      <c r="S28" s="814"/>
      <c r="T28" s="108"/>
      <c r="U28" s="168"/>
      <c r="V28" s="168"/>
    </row>
    <row r="29" spans="3:26" ht="47.1" customHeight="1">
      <c r="C29" s="168"/>
      <c r="D29" s="168"/>
      <c r="E29" s="168"/>
      <c r="F29" s="168"/>
      <c r="G29" s="108"/>
      <c r="H29" s="817"/>
      <c r="I29" s="818"/>
      <c r="J29" s="864"/>
      <c r="K29" s="864"/>
      <c r="L29" s="108"/>
      <c r="M29" s="168"/>
      <c r="N29" s="168"/>
      <c r="O29" s="168"/>
      <c r="P29" s="168"/>
      <c r="Q29" s="168"/>
      <c r="R29" s="168"/>
      <c r="S29" s="168"/>
      <c r="T29" s="168"/>
      <c r="U29" s="168"/>
      <c r="V29" s="168"/>
    </row>
    <row r="30" spans="3:26" ht="15" thickBot="1">
      <c r="C30" s="168"/>
      <c r="D30" s="168"/>
      <c r="E30" s="168"/>
      <c r="F30" s="168"/>
      <c r="G30" s="168"/>
      <c r="H30" s="200"/>
      <c r="I30" s="816"/>
      <c r="J30" s="864"/>
      <c r="K30" s="864"/>
      <c r="L30" s="168"/>
      <c r="M30" s="108"/>
      <c r="N30" s="108"/>
      <c r="O30" s="108"/>
      <c r="P30" s="168"/>
      <c r="Q30" s="168"/>
      <c r="R30" s="168"/>
      <c r="S30" s="168"/>
      <c r="T30" s="168"/>
      <c r="U30" s="168"/>
      <c r="V30" s="168"/>
    </row>
    <row r="31" spans="3:26" ht="29.1" customHeight="1">
      <c r="C31" s="108"/>
      <c r="D31" s="108"/>
      <c r="E31" s="108"/>
      <c r="F31" s="108"/>
      <c r="G31" s="108"/>
      <c r="H31" s="200"/>
      <c r="I31" s="816"/>
      <c r="J31" s="864"/>
      <c r="K31" s="864"/>
      <c r="L31" s="108"/>
      <c r="M31" s="1452" t="s">
        <v>39</v>
      </c>
      <c r="N31" s="1453"/>
      <c r="O31" s="997"/>
      <c r="P31" s="995"/>
      <c r="Q31" s="1444" t="s">
        <v>40</v>
      </c>
      <c r="R31" s="1444"/>
      <c r="S31" s="200"/>
      <c r="T31" s="1444" t="s">
        <v>41</v>
      </c>
      <c r="U31" s="1444"/>
      <c r="V31" s="1444"/>
    </row>
    <row r="32" spans="3:26" ht="29.1" customHeight="1" thickTop="1" thickBot="1">
      <c r="C32" s="108"/>
      <c r="D32" s="108"/>
      <c r="E32" s="108"/>
      <c r="F32" s="108"/>
      <c r="G32" s="108"/>
      <c r="H32" s="200"/>
      <c r="I32" s="816"/>
      <c r="J32" s="864"/>
      <c r="K32" s="864"/>
      <c r="L32" s="108"/>
      <c r="M32" s="1445">
        <f>Q22*Y11</f>
        <v>2970</v>
      </c>
      <c r="N32" s="1446"/>
      <c r="O32" s="998"/>
      <c r="P32" s="996"/>
      <c r="Q32" s="1447">
        <f>Q22*Y12</f>
        <v>33</v>
      </c>
      <c r="R32" s="1447"/>
      <c r="S32" s="200"/>
      <c r="T32" s="1447">
        <f>Q22*Y13</f>
        <v>297</v>
      </c>
      <c r="U32" s="1447"/>
      <c r="V32" s="1447"/>
    </row>
    <row r="33" spans="1:24" ht="15" thickTop="1">
      <c r="C33" s="108"/>
      <c r="D33" s="108"/>
      <c r="E33" s="108"/>
      <c r="F33" s="108"/>
      <c r="G33" s="108"/>
      <c r="H33" s="108"/>
      <c r="I33" s="108"/>
      <c r="J33" s="108"/>
      <c r="K33" s="108"/>
      <c r="L33" s="108"/>
      <c r="M33" s="108"/>
      <c r="N33" s="108"/>
      <c r="O33" s="108"/>
      <c r="P33" s="108"/>
      <c r="Q33" s="108"/>
      <c r="R33" s="108"/>
      <c r="S33" s="108"/>
      <c r="T33" s="108"/>
      <c r="U33" s="108"/>
      <c r="V33" s="108"/>
      <c r="W33" s="19"/>
      <c r="X33" s="19"/>
    </row>
    <row r="34" spans="1:24">
      <c r="C34" s="108"/>
      <c r="D34" s="108"/>
      <c r="E34" s="108"/>
      <c r="F34" s="108"/>
      <c r="G34" s="108"/>
      <c r="H34" s="108"/>
      <c r="I34" s="108"/>
      <c r="J34" s="108"/>
      <c r="K34" s="108"/>
      <c r="L34" s="108"/>
      <c r="M34" s="108"/>
      <c r="N34" s="108"/>
      <c r="O34" s="108"/>
      <c r="P34" s="108"/>
      <c r="Q34" s="108"/>
      <c r="R34" s="108"/>
      <c r="S34" s="108"/>
      <c r="T34" s="108"/>
      <c r="U34" s="108"/>
      <c r="V34" s="108"/>
      <c r="W34" s="19"/>
      <c r="X34" s="19"/>
    </row>
    <row r="35" spans="1:24">
      <c r="B35" s="19"/>
      <c r="C35" s="108"/>
      <c r="D35" s="108"/>
      <c r="E35" s="108"/>
      <c r="F35" s="108"/>
      <c r="G35" s="108"/>
      <c r="H35" s="108"/>
      <c r="I35" s="108"/>
      <c r="J35" s="108"/>
      <c r="K35" s="108"/>
      <c r="L35" s="108"/>
      <c r="M35" s="108"/>
      <c r="N35" s="108"/>
      <c r="O35" s="108"/>
      <c r="P35" s="108"/>
      <c r="Q35" s="108"/>
      <c r="R35" s="108"/>
      <c r="S35" s="108"/>
      <c r="T35" s="108"/>
      <c r="U35" s="108"/>
      <c r="V35" s="108"/>
      <c r="W35" s="19"/>
      <c r="X35" s="19"/>
    </row>
    <row r="36" spans="1:24" ht="29.1" customHeight="1">
      <c r="A36" s="19"/>
      <c r="B36" s="1435" t="s">
        <v>42</v>
      </c>
      <c r="C36" s="1435"/>
      <c r="D36" s="1435"/>
      <c r="E36" s="1435"/>
      <c r="F36" s="882"/>
      <c r="G36" s="886"/>
      <c r="H36" s="1435" t="s">
        <v>43</v>
      </c>
      <c r="I36" s="1435"/>
      <c r="J36" s="827"/>
      <c r="K36" s="883"/>
      <c r="L36" s="886"/>
      <c r="M36" s="1435" t="s">
        <v>44</v>
      </c>
      <c r="N36" s="1435"/>
      <c r="O36" s="885"/>
      <c r="P36" s="877"/>
      <c r="Q36" s="108"/>
      <c r="R36" s="108"/>
      <c r="S36" s="108"/>
      <c r="T36" s="108"/>
      <c r="U36" s="108"/>
      <c r="V36" s="108"/>
      <c r="W36" s="19"/>
      <c r="X36" s="19"/>
    </row>
    <row r="37" spans="1:24" ht="29.1" customHeight="1" thickTop="1">
      <c r="B37" s="1436">
        <f>M32*Y14</f>
        <v>1485</v>
      </c>
      <c r="C37" s="1436"/>
      <c r="D37" s="1436"/>
      <c r="E37" s="1436"/>
      <c r="F37" s="199"/>
      <c r="G37" s="890"/>
      <c r="H37" s="1436">
        <f>M32*Y15</f>
        <v>297</v>
      </c>
      <c r="I37" s="1436"/>
      <c r="J37" s="887"/>
      <c r="K37" s="866"/>
      <c r="L37" s="869"/>
      <c r="M37" s="1436">
        <f>M32*Y16</f>
        <v>1188</v>
      </c>
      <c r="N37" s="1436"/>
      <c r="O37" s="868"/>
      <c r="P37" s="168"/>
      <c r="Q37" s="108"/>
      <c r="R37" s="108"/>
      <c r="S37" s="108"/>
      <c r="T37" s="108"/>
      <c r="U37" s="108"/>
      <c r="V37" s="108"/>
      <c r="W37" s="19"/>
      <c r="X37" s="19"/>
    </row>
    <row r="38" spans="1:24">
      <c r="C38" s="108"/>
      <c r="D38" s="108"/>
      <c r="E38" s="108"/>
      <c r="F38" s="108"/>
      <c r="G38" s="108"/>
      <c r="H38" s="108"/>
      <c r="I38" s="108"/>
      <c r="J38" s="108"/>
      <c r="K38" s="867"/>
      <c r="L38" s="108"/>
      <c r="M38" s="108"/>
      <c r="N38" s="108"/>
      <c r="O38" s="108"/>
      <c r="P38" s="168"/>
      <c r="Q38" s="108"/>
      <c r="R38" s="108"/>
      <c r="S38" s="108"/>
      <c r="T38" s="108"/>
      <c r="U38" s="108"/>
      <c r="V38" s="108"/>
      <c r="W38" s="19"/>
      <c r="X38" s="19"/>
    </row>
    <row r="39" spans="1:24">
      <c r="C39" s="108"/>
      <c r="D39" s="108"/>
      <c r="E39" s="108"/>
      <c r="F39" s="108"/>
      <c r="G39" s="108"/>
      <c r="H39" s="108"/>
      <c r="I39" s="108"/>
      <c r="J39" s="108"/>
      <c r="K39" s="867"/>
      <c r="L39" s="108"/>
      <c r="M39" s="108"/>
      <c r="N39" s="108"/>
      <c r="O39" s="108"/>
      <c r="P39" s="108"/>
      <c r="Q39" s="108"/>
      <c r="R39" s="108"/>
      <c r="S39" s="108"/>
      <c r="T39" s="108"/>
      <c r="U39" s="108"/>
      <c r="V39" s="108"/>
      <c r="W39" s="19"/>
      <c r="X39" s="19"/>
    </row>
    <row r="40" spans="1:24">
      <c r="B40" s="19"/>
      <c r="C40" s="108"/>
      <c r="D40" s="108"/>
      <c r="E40" s="108"/>
      <c r="F40" s="108"/>
      <c r="G40" s="108"/>
      <c r="H40" s="108"/>
      <c r="I40" s="108"/>
      <c r="J40" s="108"/>
      <c r="K40" s="867"/>
      <c r="L40" s="108"/>
      <c r="M40" s="108"/>
      <c r="N40" s="108"/>
      <c r="O40" s="108"/>
      <c r="P40" s="108"/>
      <c r="Q40" s="108"/>
      <c r="R40" s="108"/>
      <c r="S40" s="108"/>
      <c r="T40" s="108"/>
      <c r="U40" s="108"/>
      <c r="V40" s="108"/>
      <c r="W40" s="19"/>
      <c r="X40" s="19"/>
    </row>
    <row r="41" spans="1:24" ht="29.1" customHeight="1">
      <c r="A41" s="19"/>
      <c r="B41" s="1440" t="s">
        <v>31</v>
      </c>
      <c r="C41" s="1440"/>
      <c r="D41" s="1440"/>
      <c r="E41" s="1440"/>
      <c r="F41" s="19"/>
      <c r="G41" s="888"/>
      <c r="H41" s="1440" t="s">
        <v>30</v>
      </c>
      <c r="I41" s="1440"/>
      <c r="J41" s="870"/>
      <c r="K41" s="865"/>
      <c r="L41" s="884"/>
      <c r="M41" s="1440" t="s">
        <v>29</v>
      </c>
      <c r="N41" s="1440"/>
      <c r="O41" s="884"/>
      <c r="P41" s="993"/>
      <c r="Q41" s="108"/>
      <c r="R41" s="108"/>
      <c r="S41" s="108"/>
      <c r="T41" s="108"/>
      <c r="U41" s="108"/>
      <c r="V41" s="108"/>
      <c r="W41" s="19"/>
      <c r="X41" s="19"/>
    </row>
    <row r="42" spans="1:24" ht="29.1" customHeight="1" thickTop="1">
      <c r="B42" s="821"/>
      <c r="C42" s="1443">
        <f>M37*Y19</f>
        <v>475.20000000000005</v>
      </c>
      <c r="D42" s="1443"/>
      <c r="E42" s="821"/>
      <c r="G42" s="889"/>
      <c r="H42" s="1443">
        <f>M37*Y18</f>
        <v>403.92</v>
      </c>
      <c r="I42" s="1443"/>
      <c r="J42" s="889"/>
      <c r="K42" s="866"/>
      <c r="L42" s="820"/>
      <c r="M42" s="1443">
        <f>M37*Y17</f>
        <v>308.88</v>
      </c>
      <c r="N42" s="1443"/>
      <c r="O42" s="994"/>
      <c r="P42" s="867"/>
      <c r="Q42" s="108"/>
      <c r="R42" s="108"/>
      <c r="S42" s="108"/>
      <c r="T42" s="108"/>
      <c r="U42" s="108"/>
      <c r="V42" s="108"/>
    </row>
    <row r="43" spans="1:24" ht="21.95" customHeight="1">
      <c r="B43" s="871"/>
      <c r="C43" s="1441">
        <f>C42/12</f>
        <v>39.6</v>
      </c>
      <c r="D43" s="1441"/>
      <c r="E43" s="825"/>
      <c r="G43" s="825"/>
      <c r="H43" s="1441">
        <f>H42/12</f>
        <v>33.660000000000004</v>
      </c>
      <c r="I43" s="1441"/>
      <c r="J43" s="820"/>
      <c r="K43" s="867"/>
      <c r="L43" s="871"/>
      <c r="M43" s="1441">
        <f>M42/12</f>
        <v>25.74</v>
      </c>
      <c r="N43" s="1441"/>
      <c r="O43" s="871"/>
      <c r="P43" s="867"/>
      <c r="Q43" s="168"/>
      <c r="R43" s="168"/>
      <c r="S43" s="168"/>
      <c r="T43" s="168"/>
      <c r="U43" s="168"/>
    </row>
    <row r="44" spans="1:24" ht="21.95" customHeight="1">
      <c r="B44" s="871"/>
      <c r="C44" s="1442">
        <v>19</v>
      </c>
      <c r="D44" s="1442"/>
      <c r="E44" s="826"/>
      <c r="G44" s="826"/>
      <c r="H44" s="1442">
        <v>16</v>
      </c>
      <c r="I44" s="1442"/>
      <c r="J44" s="871"/>
      <c r="K44" s="109"/>
      <c r="L44" s="820"/>
      <c r="M44" s="1442">
        <v>12.5</v>
      </c>
      <c r="N44" s="1442"/>
      <c r="O44" s="820"/>
      <c r="P44" s="867"/>
      <c r="Q44" s="168"/>
      <c r="R44" s="168"/>
      <c r="S44" s="168"/>
      <c r="T44" s="168"/>
      <c r="U44" s="168"/>
    </row>
    <row r="45" spans="1:24" ht="6.95" customHeight="1">
      <c r="B45" s="871"/>
      <c r="C45" s="820"/>
      <c r="D45" s="820"/>
      <c r="E45" s="820"/>
      <c r="G45" s="820"/>
      <c r="H45" s="820"/>
      <c r="I45" s="871"/>
      <c r="J45" s="871"/>
      <c r="K45" s="109"/>
      <c r="L45" s="871"/>
      <c r="M45" s="820"/>
      <c r="N45" s="871"/>
      <c r="O45" s="871"/>
      <c r="P45" s="867"/>
      <c r="Q45" s="168"/>
      <c r="R45" s="168"/>
      <c r="S45" s="168"/>
      <c r="T45" s="168"/>
      <c r="U45" s="168"/>
    </row>
    <row r="46" spans="1:24">
      <c r="C46" s="168"/>
      <c r="D46" s="168"/>
      <c r="E46" s="168"/>
      <c r="F46" s="168"/>
      <c r="G46" s="168"/>
      <c r="H46" s="168"/>
      <c r="P46" s="168"/>
      <c r="Q46" s="168"/>
      <c r="R46" s="168"/>
      <c r="S46" s="168"/>
      <c r="T46" s="168"/>
      <c r="U46" s="168"/>
      <c r="V46" s="168"/>
    </row>
    <row r="47" spans="1:24" ht="15.95">
      <c r="C47" s="51"/>
      <c r="D47" s="51"/>
      <c r="E47" s="49"/>
      <c r="F47" s="49"/>
      <c r="G47" s="49"/>
      <c r="H47" s="49"/>
      <c r="I47" s="49"/>
      <c r="J47" s="49"/>
      <c r="K47" s="49"/>
      <c r="L47" s="49"/>
      <c r="M47" s="49"/>
      <c r="N47" s="49"/>
      <c r="O47" s="49"/>
      <c r="P47" s="49"/>
      <c r="Q47" s="49"/>
      <c r="R47" s="49"/>
      <c r="S47" s="49"/>
      <c r="T47" s="49"/>
      <c r="U47" s="49"/>
      <c r="V47" s="49"/>
    </row>
    <row r="48" spans="1:24" ht="15.95">
      <c r="C48" s="49"/>
      <c r="D48" s="49"/>
      <c r="E48" s="49"/>
      <c r="F48" s="49"/>
      <c r="G48" s="49"/>
      <c r="H48" s="49"/>
      <c r="I48" s="49"/>
      <c r="J48" s="49"/>
      <c r="K48" s="49"/>
      <c r="L48" s="49"/>
      <c r="M48" s="49"/>
      <c r="N48" s="49"/>
      <c r="O48" s="49"/>
      <c r="P48" s="49"/>
      <c r="Q48" s="49"/>
      <c r="R48" s="49"/>
      <c r="S48" s="49"/>
      <c r="T48" s="49"/>
      <c r="U48" s="49"/>
      <c r="V48" s="49"/>
    </row>
    <row r="49" spans="3:22" ht="15.95">
      <c r="C49" s="51"/>
      <c r="D49" s="51"/>
      <c r="E49" s="49"/>
      <c r="F49" s="49"/>
      <c r="G49" s="49"/>
      <c r="H49" s="49"/>
      <c r="I49" s="49"/>
      <c r="J49" s="49"/>
      <c r="K49" s="49"/>
      <c r="L49" s="49"/>
      <c r="M49" s="49"/>
      <c r="N49" s="49"/>
      <c r="O49" s="49"/>
      <c r="P49" s="49"/>
      <c r="Q49" s="49"/>
      <c r="R49" s="49"/>
      <c r="S49" s="49"/>
      <c r="T49" s="49"/>
      <c r="U49" s="49"/>
      <c r="V49" s="49"/>
    </row>
    <row r="50" spans="3:22" ht="15.95">
      <c r="C50" s="51"/>
      <c r="D50" s="51"/>
      <c r="E50" s="49"/>
      <c r="F50" s="49"/>
      <c r="G50" s="49"/>
      <c r="H50" s="198"/>
      <c r="I50" s="168"/>
      <c r="J50" s="168"/>
      <c r="K50" s="168"/>
      <c r="L50" s="168"/>
      <c r="M50" s="198"/>
      <c r="N50" s="49"/>
      <c r="O50" s="49"/>
      <c r="P50" s="49"/>
      <c r="Q50" s="49"/>
      <c r="R50" s="49"/>
      <c r="S50" s="49"/>
      <c r="T50" s="49"/>
      <c r="U50" s="49"/>
      <c r="V50" s="49"/>
    </row>
    <row r="51" spans="3:22" ht="15.95">
      <c r="C51" s="51"/>
      <c r="D51" s="51"/>
      <c r="E51" s="49"/>
      <c r="F51" s="49"/>
      <c r="G51" s="49"/>
      <c r="H51" s="168"/>
      <c r="I51" s="168"/>
      <c r="J51" s="168"/>
      <c r="K51" s="168"/>
      <c r="L51" s="168"/>
      <c r="M51" s="168"/>
      <c r="N51" s="49"/>
      <c r="O51" s="49"/>
      <c r="P51" s="49"/>
      <c r="Q51" s="49"/>
      <c r="R51" s="49"/>
      <c r="S51" s="49"/>
      <c r="T51" s="49"/>
      <c r="U51" s="49"/>
      <c r="V51" s="49"/>
    </row>
    <row r="52" spans="3:22" ht="15.95">
      <c r="C52" s="51"/>
      <c r="D52" s="51"/>
      <c r="E52" s="49"/>
      <c r="F52" s="49"/>
      <c r="G52" s="49"/>
      <c r="H52" s="168"/>
      <c r="I52" s="168"/>
      <c r="J52" s="168"/>
      <c r="K52" s="168"/>
      <c r="L52" s="168"/>
      <c r="M52" s="168"/>
      <c r="N52" s="49"/>
      <c r="O52" s="49"/>
      <c r="P52" s="49"/>
      <c r="Q52" s="49"/>
      <c r="R52" s="49"/>
      <c r="S52" s="49"/>
      <c r="T52" s="49"/>
      <c r="U52" s="49"/>
      <c r="V52" s="49"/>
    </row>
    <row r="53" spans="3:22" ht="15.95">
      <c r="C53" s="51"/>
      <c r="D53" s="51"/>
      <c r="E53" s="49"/>
      <c r="F53" s="49"/>
      <c r="G53" s="49"/>
      <c r="H53" s="49"/>
      <c r="I53" s="49"/>
      <c r="J53" s="49"/>
      <c r="K53" s="49"/>
      <c r="L53" s="49"/>
      <c r="M53" s="49"/>
      <c r="N53" s="49"/>
      <c r="O53" s="49"/>
      <c r="P53" s="49"/>
      <c r="Q53" s="49"/>
      <c r="R53" s="49"/>
      <c r="S53" s="49"/>
      <c r="T53" s="49"/>
      <c r="U53" s="49"/>
      <c r="V53" s="49"/>
    </row>
    <row r="54" spans="3:22" ht="15.95">
      <c r="C54" s="51"/>
      <c r="D54" s="51"/>
      <c r="E54" s="49"/>
      <c r="F54" s="49"/>
      <c r="G54" s="49"/>
      <c r="H54" s="49"/>
      <c r="I54" s="49"/>
      <c r="J54" s="49"/>
      <c r="K54" s="49"/>
      <c r="L54" s="49"/>
      <c r="M54" s="49"/>
      <c r="N54" s="49"/>
      <c r="O54" s="49"/>
      <c r="P54" s="49"/>
      <c r="Q54" s="49"/>
      <c r="R54" s="49"/>
      <c r="S54" s="49"/>
      <c r="T54" s="49"/>
      <c r="U54" s="49"/>
      <c r="V54" s="49"/>
    </row>
    <row r="55" spans="3:22" ht="15.95">
      <c r="C55" s="51"/>
      <c r="D55" s="51"/>
      <c r="E55" s="49"/>
      <c r="F55" s="49"/>
      <c r="G55" s="49"/>
      <c r="H55" s="49"/>
      <c r="I55" s="49"/>
      <c r="J55" s="49"/>
      <c r="K55" s="49"/>
      <c r="L55" s="49"/>
      <c r="M55" s="49"/>
      <c r="N55" s="49"/>
      <c r="O55" s="49"/>
      <c r="P55" s="49"/>
      <c r="Q55" s="49"/>
      <c r="R55" s="49"/>
    </row>
    <row r="56" spans="3:22" ht="15.95">
      <c r="C56" s="51"/>
      <c r="D56" s="51"/>
      <c r="E56" s="49"/>
      <c r="F56" s="49"/>
      <c r="G56" s="49"/>
      <c r="H56" s="49"/>
      <c r="I56" s="49"/>
      <c r="J56" s="49"/>
      <c r="K56" s="49"/>
      <c r="L56" s="49"/>
      <c r="M56" s="49"/>
      <c r="N56" s="49"/>
      <c r="O56" s="49"/>
      <c r="P56" s="49"/>
      <c r="Q56" s="49"/>
      <c r="R56" s="49"/>
    </row>
    <row r="63" spans="3:22" ht="14.1" customHeight="1"/>
    <row r="68" ht="14.1" customHeight="1"/>
    <row r="73" ht="14.1" customHeight="1"/>
    <row r="90" s="5" customFormat="1"/>
  </sheetData>
  <mergeCells count="38">
    <mergeCell ref="M43:N43"/>
    <mergeCell ref="M44:N44"/>
    <mergeCell ref="L11:P11"/>
    <mergeCell ref="L12:P12"/>
    <mergeCell ref="M16:N16"/>
    <mergeCell ref="M41:N41"/>
    <mergeCell ref="M42:N42"/>
    <mergeCell ref="M36:N36"/>
    <mergeCell ref="M37:N37"/>
    <mergeCell ref="T31:V31"/>
    <mergeCell ref="M32:N32"/>
    <mergeCell ref="Q32:R32"/>
    <mergeCell ref="T32:V32"/>
    <mergeCell ref="B4:Y4"/>
    <mergeCell ref="Q21:R21"/>
    <mergeCell ref="L15:P15"/>
    <mergeCell ref="Q22:R22"/>
    <mergeCell ref="M31:N31"/>
    <mergeCell ref="Q31:R31"/>
    <mergeCell ref="H21:I21"/>
    <mergeCell ref="B41:E41"/>
    <mergeCell ref="C43:D43"/>
    <mergeCell ref="C44:D44"/>
    <mergeCell ref="C42:D42"/>
    <mergeCell ref="H41:I41"/>
    <mergeCell ref="H42:I42"/>
    <mergeCell ref="H43:I43"/>
    <mergeCell ref="H44:I44"/>
    <mergeCell ref="B36:E36"/>
    <mergeCell ref="B37:E37"/>
    <mergeCell ref="H22:I22"/>
    <mergeCell ref="I27:K27"/>
    <mergeCell ref="I25:K25"/>
    <mergeCell ref="I24:K24"/>
    <mergeCell ref="I23:K23"/>
    <mergeCell ref="I26:K26"/>
    <mergeCell ref="H36:I36"/>
    <mergeCell ref="H37:I37"/>
  </mergeCells>
  <pageMargins left="0.25" right="0.25" top="0.75" bottom="0.75" header="0.3" footer="0.3"/>
  <pageSetup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55095-6616-41D5-ACA7-43DEA51459EF}">
  <sheetPr>
    <pageSetUpPr fitToPage="1"/>
  </sheetPr>
  <dimension ref="A1:N43"/>
  <sheetViews>
    <sheetView zoomScaleNormal="100" workbookViewId="0">
      <selection activeCell="B12" sqref="B12"/>
    </sheetView>
  </sheetViews>
  <sheetFormatPr defaultColWidth="9.140625" defaultRowHeight="14.1"/>
  <cols>
    <col min="1" max="1" width="3.28515625" style="1" customWidth="1"/>
    <col min="2" max="2" width="80.7109375" style="1" customWidth="1"/>
    <col min="3" max="3" width="12.85546875" style="2" customWidth="1"/>
    <col min="4" max="7" width="12.85546875" style="1" customWidth="1"/>
    <col min="8" max="8" width="12.85546875" style="2" customWidth="1"/>
    <col min="9" max="11" width="12.85546875" style="1" customWidth="1"/>
    <col min="12" max="12" width="19" style="1" customWidth="1"/>
    <col min="13" max="13" width="9.140625" style="1"/>
    <col min="14" max="14" width="9.140625" style="1" customWidth="1"/>
    <col min="15" max="16384" width="9.140625" style="1"/>
  </cols>
  <sheetData>
    <row r="1" spans="1:14" ht="15" customHeight="1"/>
    <row r="2" spans="1:14" ht="45.95" customHeight="1"/>
    <row r="3" spans="1:14" ht="3" customHeight="1">
      <c r="A3" s="32"/>
      <c r="B3" s="32"/>
      <c r="C3" s="39"/>
      <c r="D3" s="32"/>
      <c r="E3" s="32"/>
      <c r="F3" s="32"/>
      <c r="G3" s="32"/>
      <c r="H3" s="39"/>
      <c r="I3" s="32"/>
      <c r="J3" s="32"/>
      <c r="K3" s="32"/>
      <c r="L3" s="32"/>
    </row>
    <row r="4" spans="1:14" ht="30" customHeight="1">
      <c r="A4" s="41"/>
      <c r="B4" s="207" t="s">
        <v>4</v>
      </c>
      <c r="C4" s="41"/>
      <c r="D4" s="41"/>
      <c r="E4" s="41"/>
      <c r="F4" s="41"/>
      <c r="G4" s="41"/>
      <c r="H4" s="41"/>
      <c r="I4" s="41"/>
      <c r="J4" s="41"/>
      <c r="K4" s="41"/>
      <c r="L4" s="41"/>
    </row>
    <row r="5" spans="1:14" ht="30" customHeight="1" thickBot="1">
      <c r="B5" s="109"/>
      <c r="C5" s="164"/>
      <c r="D5" s="109"/>
      <c r="E5" s="109"/>
      <c r="F5" s="109"/>
      <c r="G5" s="109"/>
      <c r="H5" s="164"/>
      <c r="I5" s="109"/>
      <c r="J5" s="109"/>
      <c r="K5" s="109"/>
      <c r="L5" s="109"/>
    </row>
    <row r="6" spans="1:14" s="3" customFormat="1" ht="54.95" customHeight="1" thickTop="1">
      <c r="A6" s="319"/>
      <c r="B6" s="1458" t="s">
        <v>45</v>
      </c>
      <c r="C6" s="327" t="s">
        <v>46</v>
      </c>
      <c r="D6" s="324" t="s">
        <v>47</v>
      </c>
      <c r="E6" s="324" t="s">
        <v>48</v>
      </c>
      <c r="F6" s="328" t="s">
        <v>49</v>
      </c>
      <c r="G6" s="1375">
        <v>2024</v>
      </c>
      <c r="H6" s="326" t="s">
        <v>50</v>
      </c>
      <c r="I6" s="325" t="s">
        <v>51</v>
      </c>
      <c r="J6" s="325" t="s">
        <v>52</v>
      </c>
      <c r="K6" s="331" t="s">
        <v>53</v>
      </c>
      <c r="L6" s="1135">
        <v>2025</v>
      </c>
      <c r="M6" s="162"/>
    </row>
    <row r="7" spans="1:14" s="163" customFormat="1" ht="54.95" customHeight="1" thickBot="1">
      <c r="A7" s="319"/>
      <c r="B7" s="1459"/>
      <c r="C7" s="1123" t="s">
        <v>54</v>
      </c>
      <c r="D7" s="1124" t="s">
        <v>54</v>
      </c>
      <c r="E7" s="1124" t="s">
        <v>54</v>
      </c>
      <c r="F7" s="1126" t="s">
        <v>55</v>
      </c>
      <c r="G7" s="1376" t="s">
        <v>55</v>
      </c>
      <c r="H7" s="1125" t="s">
        <v>56</v>
      </c>
      <c r="I7" s="1144" t="s">
        <v>56</v>
      </c>
      <c r="J7" s="1144" t="s">
        <v>56</v>
      </c>
      <c r="K7" s="1145" t="s">
        <v>56</v>
      </c>
      <c r="L7" s="1136" t="s">
        <v>57</v>
      </c>
    </row>
    <row r="8" spans="1:14" s="318" customFormat="1" ht="30" customHeight="1" thickTop="1">
      <c r="A8" s="329"/>
      <c r="B8" s="1168" t="s">
        <v>58</v>
      </c>
      <c r="C8" s="891"/>
      <c r="D8" s="892"/>
      <c r="E8" s="892"/>
      <c r="F8" s="893"/>
      <c r="G8" s="894"/>
      <c r="H8" s="1320"/>
      <c r="I8" s="1321"/>
      <c r="J8" s="1321"/>
      <c r="K8" s="1322"/>
      <c r="L8" s="1323"/>
      <c r="M8" s="322"/>
      <c r="N8" s="323"/>
    </row>
    <row r="9" spans="1:14" s="318" customFormat="1" ht="21.95" customHeight="1">
      <c r="A9" s="330"/>
      <c r="B9" s="1169" t="s">
        <v>59</v>
      </c>
      <c r="C9" s="1234">
        <v>0</v>
      </c>
      <c r="D9" s="1235">
        <v>0</v>
      </c>
      <c r="E9" s="1235">
        <v>0</v>
      </c>
      <c r="F9" s="1236">
        <v>0</v>
      </c>
      <c r="G9" s="1377">
        <f>SUM(C9:F9)</f>
        <v>0</v>
      </c>
      <c r="H9" s="1324">
        <f>'Personnel budget summary'!AC16</f>
        <v>0</v>
      </c>
      <c r="I9" s="1325">
        <f>'Personnel budget summary'!AD16</f>
        <v>0</v>
      </c>
      <c r="J9" s="1325">
        <f>'Personnel budget summary'!AE16</f>
        <v>0</v>
      </c>
      <c r="K9" s="1325">
        <f>'Personnel budget summary'!AF16</f>
        <v>0</v>
      </c>
      <c r="L9" s="1383">
        <f>SUM(H9:K9)</f>
        <v>0</v>
      </c>
      <c r="M9" s="320"/>
    </row>
    <row r="10" spans="1:14" s="318" customFormat="1" ht="21.95" customHeight="1">
      <c r="A10" s="330"/>
      <c r="B10" s="1170" t="s">
        <v>60</v>
      </c>
      <c r="C10" s="1237">
        <v>0</v>
      </c>
      <c r="D10" s="1238">
        <v>0</v>
      </c>
      <c r="E10" s="1238">
        <v>0</v>
      </c>
      <c r="F10" s="1239">
        <v>0</v>
      </c>
      <c r="G10" s="1378">
        <f>SUM(C10:F10)</f>
        <v>0</v>
      </c>
      <c r="H10" s="1326">
        <v>425</v>
      </c>
      <c r="I10" s="1327">
        <v>425</v>
      </c>
      <c r="J10" s="1327">
        <v>425</v>
      </c>
      <c r="K10" s="1328">
        <v>425</v>
      </c>
      <c r="L10" s="1384">
        <f>SUM(H10:K10)</f>
        <v>1700</v>
      </c>
      <c r="M10" s="320"/>
    </row>
    <row r="11" spans="1:14" s="318" customFormat="1" ht="21.95" customHeight="1">
      <c r="A11" s="330"/>
      <c r="B11" s="1171" t="s">
        <v>61</v>
      </c>
      <c r="C11" s="1234">
        <f>C9-C10</f>
        <v>0</v>
      </c>
      <c r="D11" s="1235">
        <f>D9-D10</f>
        <v>0</v>
      </c>
      <c r="E11" s="1235">
        <f>E9-E10</f>
        <v>0</v>
      </c>
      <c r="F11" s="1236">
        <f>F9-F10</f>
        <v>0</v>
      </c>
      <c r="G11" s="1377">
        <f>SUM(C11:F11)</f>
        <v>0</v>
      </c>
      <c r="H11" s="1329">
        <f>H9-H10</f>
        <v>-425</v>
      </c>
      <c r="I11" s="1330">
        <f>I9-I10</f>
        <v>-425</v>
      </c>
      <c r="J11" s="1330">
        <f>J9-J10</f>
        <v>-425</v>
      </c>
      <c r="K11" s="1331">
        <f>K9-K10</f>
        <v>-425</v>
      </c>
      <c r="L11" s="1386">
        <f>SUM(H11:K11)</f>
        <v>-1700</v>
      </c>
      <c r="M11" s="320"/>
    </row>
    <row r="12" spans="1:14" s="317" customFormat="1" ht="21.95" customHeight="1">
      <c r="A12" s="330"/>
      <c r="B12" s="1169" t="s">
        <v>62</v>
      </c>
      <c r="C12" s="1234">
        <v>0</v>
      </c>
      <c r="D12" s="1235">
        <v>0</v>
      </c>
      <c r="E12" s="1235">
        <v>0</v>
      </c>
      <c r="F12" s="1236">
        <v>0</v>
      </c>
      <c r="G12" s="1377">
        <f>F12</f>
        <v>0</v>
      </c>
      <c r="H12" s="1324">
        <f>'Personnel budget summary'!AC25</f>
        <v>0</v>
      </c>
      <c r="I12" s="1324">
        <f>'Personnel budget summary'!AD25</f>
        <v>0</v>
      </c>
      <c r="J12" s="1324">
        <f>'Personnel budget summary'!AE25</f>
        <v>0</v>
      </c>
      <c r="K12" s="1324">
        <f>'Personnel budget summary'!AF25</f>
        <v>0</v>
      </c>
      <c r="L12" s="1383">
        <f>SUM(K12)</f>
        <v>0</v>
      </c>
      <c r="M12" s="321"/>
    </row>
    <row r="13" spans="1:14" s="317" customFormat="1" ht="21.95" customHeight="1">
      <c r="A13" s="329"/>
      <c r="B13" s="1172"/>
      <c r="C13" s="1240"/>
      <c r="D13" s="1241"/>
      <c r="E13" s="1241"/>
      <c r="F13" s="1242"/>
      <c r="G13" s="1379"/>
      <c r="H13" s="1332"/>
      <c r="I13" s="1333"/>
      <c r="J13" s="1333"/>
      <c r="K13" s="1334"/>
      <c r="L13" s="1387"/>
      <c r="M13" s="321"/>
    </row>
    <row r="14" spans="1:14" s="318" customFormat="1" ht="30" customHeight="1">
      <c r="A14" s="329"/>
      <c r="B14" s="1173" t="s">
        <v>63</v>
      </c>
      <c r="C14" s="1243"/>
      <c r="D14" s="1244"/>
      <c r="E14" s="1244"/>
      <c r="F14" s="1245"/>
      <c r="G14" s="1380"/>
      <c r="H14" s="1335"/>
      <c r="I14" s="1336"/>
      <c r="J14" s="1336"/>
      <c r="K14" s="1337"/>
      <c r="L14" s="1388"/>
      <c r="M14" s="320"/>
    </row>
    <row r="15" spans="1:14" s="318" customFormat="1" ht="21.95" customHeight="1">
      <c r="A15" s="330"/>
      <c r="B15" s="1169" t="s">
        <v>64</v>
      </c>
      <c r="C15" s="1234">
        <v>0</v>
      </c>
      <c r="D15" s="1235">
        <v>0</v>
      </c>
      <c r="E15" s="1235">
        <v>0</v>
      </c>
      <c r="F15" s="1236">
        <v>0</v>
      </c>
      <c r="G15" s="1377">
        <f>SUM(C15:F15)</f>
        <v>0</v>
      </c>
      <c r="H15" s="1324">
        <f>'Non-personnel budget summary'!I17</f>
        <v>0</v>
      </c>
      <c r="I15" s="1324">
        <f>'Non-personnel budget summary'!J17</f>
        <v>0</v>
      </c>
      <c r="J15" s="1324">
        <f>'Non-personnel budget summary'!K17</f>
        <v>0</v>
      </c>
      <c r="K15" s="1324">
        <f>'Non-personnel budget summary'!L17</f>
        <v>0</v>
      </c>
      <c r="L15" s="1383">
        <f>SUM(H15:K15)</f>
        <v>0</v>
      </c>
      <c r="M15" s="320"/>
    </row>
    <row r="16" spans="1:14" s="318" customFormat="1" ht="21.95" customHeight="1">
      <c r="A16" s="330"/>
      <c r="B16" s="1170" t="s">
        <v>60</v>
      </c>
      <c r="C16" s="1237">
        <v>0</v>
      </c>
      <c r="D16" s="1238">
        <v>0</v>
      </c>
      <c r="E16" s="1238">
        <v>0</v>
      </c>
      <c r="F16" s="1239">
        <v>0</v>
      </c>
      <c r="G16" s="1378">
        <v>0</v>
      </c>
      <c r="H16" s="1326">
        <v>825</v>
      </c>
      <c r="I16" s="1327">
        <v>990</v>
      </c>
      <c r="J16" s="1327">
        <v>825</v>
      </c>
      <c r="K16" s="1328">
        <v>660</v>
      </c>
      <c r="L16" s="1384">
        <f>SUM(H16:K16)</f>
        <v>3300</v>
      </c>
      <c r="M16" s="320"/>
    </row>
    <row r="17" spans="1:13" s="318" customFormat="1" ht="21.95" customHeight="1">
      <c r="A17" s="330"/>
      <c r="B17" s="1171" t="s">
        <v>61</v>
      </c>
      <c r="C17" s="1234">
        <v>0</v>
      </c>
      <c r="D17" s="1235">
        <v>0</v>
      </c>
      <c r="E17" s="1235">
        <v>0</v>
      </c>
      <c r="F17" s="1236">
        <v>0</v>
      </c>
      <c r="G17" s="1377">
        <v>0</v>
      </c>
      <c r="H17" s="1338">
        <f>H15-H16</f>
        <v>-825</v>
      </c>
      <c r="I17" s="1343">
        <f>I15-I16</f>
        <v>-990</v>
      </c>
      <c r="J17" s="1343">
        <f>J15-J16</f>
        <v>-825</v>
      </c>
      <c r="K17" s="1344">
        <f>K15-K16</f>
        <v>-660</v>
      </c>
      <c r="L17" s="1319">
        <f>SUM(H17:K17)</f>
        <v>-3300</v>
      </c>
      <c r="M17" s="320"/>
    </row>
    <row r="18" spans="1:13" s="318" customFormat="1" ht="21.95" customHeight="1">
      <c r="A18" s="330"/>
      <c r="B18" s="971"/>
      <c r="C18" s="1234"/>
      <c r="D18" s="1235"/>
      <c r="E18" s="1235"/>
      <c r="F18" s="1236"/>
      <c r="G18" s="1377"/>
      <c r="H18" s="1324"/>
      <c r="I18" s="1325"/>
      <c r="J18" s="1325"/>
      <c r="K18" s="1339"/>
      <c r="L18" s="1383"/>
      <c r="M18" s="320"/>
    </row>
    <row r="19" spans="1:13" s="317" customFormat="1" ht="30" customHeight="1">
      <c r="A19" s="330"/>
      <c r="B19" s="1174" t="s">
        <v>65</v>
      </c>
      <c r="C19" s="1390">
        <f>SUM(C8,C14)</f>
        <v>0</v>
      </c>
      <c r="D19" s="1230">
        <f>SUM(D8,D14)</f>
        <v>0</v>
      </c>
      <c r="E19" s="1230">
        <f>SUM(E8,E14)</f>
        <v>0</v>
      </c>
      <c r="F19" s="1391">
        <f>SUM(F8,F14)</f>
        <v>0</v>
      </c>
      <c r="G19" s="1392">
        <f>SUM(C19:F19)</f>
        <v>0</v>
      </c>
      <c r="H19" s="1340">
        <f>SUM(H9,H15)</f>
        <v>0</v>
      </c>
      <c r="I19" s="1341">
        <f>SUM(I9,I15)</f>
        <v>0</v>
      </c>
      <c r="J19" s="1341">
        <f>SUM(J9,J15)</f>
        <v>0</v>
      </c>
      <c r="K19" s="1342">
        <f>SUM(K9,K15)</f>
        <v>0</v>
      </c>
      <c r="L19" s="1389">
        <f>SUM(H19:K19)</f>
        <v>0</v>
      </c>
      <c r="M19" s="321"/>
    </row>
    <row r="20" spans="1:13" s="317" customFormat="1" ht="21.95" customHeight="1">
      <c r="A20" s="329"/>
      <c r="B20" s="1170" t="s">
        <v>60</v>
      </c>
      <c r="C20" s="1233"/>
      <c r="D20" s="1231"/>
      <c r="E20" s="1231"/>
      <c r="F20" s="1232"/>
      <c r="G20" s="1260"/>
      <c r="H20" s="1313">
        <v>1250</v>
      </c>
      <c r="I20" s="1314">
        <v>1415</v>
      </c>
      <c r="J20" s="1314">
        <v>1250</v>
      </c>
      <c r="K20" s="1315">
        <v>1085</v>
      </c>
      <c r="L20" s="1384">
        <f>SUM(H20:K20)</f>
        <v>5000</v>
      </c>
      <c r="M20" s="321"/>
    </row>
    <row r="21" spans="1:13" s="317" customFormat="1" ht="21.95" customHeight="1" thickBot="1">
      <c r="A21" s="329"/>
      <c r="B21" s="1171" t="s">
        <v>61</v>
      </c>
      <c r="C21" s="1261"/>
      <c r="D21" s="1262"/>
      <c r="E21" s="1262"/>
      <c r="F21" s="1263"/>
      <c r="G21" s="1381"/>
      <c r="H21" s="1316">
        <f>H19-H20</f>
        <v>-1250</v>
      </c>
      <c r="I21" s="1317">
        <f>I19-I20</f>
        <v>-1415</v>
      </c>
      <c r="J21" s="1317">
        <f>J19-J20</f>
        <v>-1250</v>
      </c>
      <c r="K21" s="1318">
        <f>K19-K20</f>
        <v>-1085</v>
      </c>
      <c r="L21" s="1385">
        <f>SUM(H21:K21)</f>
        <v>-5000</v>
      </c>
      <c r="M21" s="321"/>
    </row>
    <row r="22" spans="1:13" s="318" customFormat="1" ht="20.100000000000001" customHeight="1" thickTop="1" thickBot="1">
      <c r="A22" s="329"/>
      <c r="B22" s="830"/>
      <c r="C22" s="1175"/>
      <c r="D22" s="1133"/>
      <c r="E22" s="1133"/>
      <c r="F22" s="1133"/>
      <c r="G22" s="1134"/>
      <c r="H22" s="1137"/>
      <c r="I22" s="1138"/>
      <c r="J22" s="1138"/>
      <c r="K22" s="1139"/>
      <c r="L22" s="895"/>
      <c r="M22" s="320"/>
    </row>
    <row r="23" spans="1:13" ht="17.100000000000001" thickTop="1">
      <c r="B23" s="165"/>
      <c r="C23" s="166"/>
      <c r="D23" s="165"/>
      <c r="E23" s="165"/>
      <c r="F23" s="165"/>
      <c r="G23" s="165"/>
      <c r="H23" s="166"/>
      <c r="I23" s="165"/>
      <c r="J23" s="165"/>
      <c r="K23" s="165"/>
      <c r="L23" s="165"/>
    </row>
    <row r="24" spans="1:13" ht="15.95">
      <c r="B24" s="53"/>
      <c r="C24" s="53"/>
      <c r="D24" s="53"/>
      <c r="E24" s="53"/>
      <c r="F24" s="53"/>
      <c r="G24" s="53"/>
      <c r="H24" s="53"/>
      <c r="I24" s="53"/>
      <c r="J24" s="53"/>
      <c r="K24" s="53"/>
      <c r="L24" s="53"/>
    </row>
    <row r="25" spans="1:13" ht="15.95">
      <c r="B25" s="53"/>
      <c r="C25" s="53"/>
      <c r="D25" s="53"/>
      <c r="E25" s="53"/>
      <c r="F25" s="53"/>
      <c r="G25" s="53"/>
      <c r="H25" s="53"/>
      <c r="I25" s="53"/>
      <c r="J25" s="53"/>
      <c r="K25" s="53"/>
      <c r="L25" s="53"/>
    </row>
    <row r="26" spans="1:13" ht="15.95">
      <c r="B26" s="53"/>
      <c r="C26" s="53"/>
      <c r="D26" s="53"/>
      <c r="E26" s="53"/>
      <c r="F26" s="53"/>
      <c r="G26" s="53"/>
      <c r="H26" s="53"/>
      <c r="I26" s="53"/>
      <c r="J26" s="53"/>
      <c r="K26" s="53"/>
      <c r="L26" s="53"/>
    </row>
    <row r="27" spans="1:13" ht="15.95">
      <c r="B27" s="53"/>
      <c r="C27" s="53"/>
      <c r="D27" s="53"/>
      <c r="E27" s="53"/>
      <c r="F27" s="53"/>
      <c r="G27" s="53"/>
      <c r="H27" s="53"/>
      <c r="I27" s="53"/>
      <c r="J27" s="53"/>
      <c r="K27" s="53"/>
      <c r="L27" s="53"/>
    </row>
    <row r="28" spans="1:13">
      <c r="C28" s="1"/>
      <c r="H28" s="1"/>
    </row>
    <row r="29" spans="1:13">
      <c r="C29" s="1"/>
      <c r="H29" s="1"/>
    </row>
    <row r="30" spans="1:13">
      <c r="C30" s="1"/>
      <c r="H30" s="1"/>
    </row>
    <row r="31" spans="1:13">
      <c r="C31" s="1"/>
      <c r="H31" s="1"/>
    </row>
    <row r="32" spans="1:13">
      <c r="C32" s="1"/>
      <c r="H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sheetData>
  <mergeCells count="1">
    <mergeCell ref="B6:B7"/>
  </mergeCells>
  <conditionalFormatting sqref="H11:L11">
    <cfRule type="cellIs" dxfId="21" priority="5" operator="lessThan">
      <formula>0</formula>
    </cfRule>
    <cfRule type="cellIs" dxfId="20" priority="6" operator="greaterThan">
      <formula>0</formula>
    </cfRule>
  </conditionalFormatting>
  <conditionalFormatting sqref="H17:L17">
    <cfRule type="cellIs" dxfId="19" priority="3" operator="lessThan">
      <formula>0</formula>
    </cfRule>
    <cfRule type="cellIs" dxfId="18" priority="4" operator="greaterThan">
      <formula>0</formula>
    </cfRule>
  </conditionalFormatting>
  <conditionalFormatting sqref="H21:L21">
    <cfRule type="cellIs" dxfId="17" priority="1" operator="lessThan">
      <formula>0</formula>
    </cfRule>
    <cfRule type="cellIs" dxfId="16" priority="2" operator="greaterThan">
      <formula>0</formula>
    </cfRule>
  </conditionalFormatting>
  <pageMargins left="0.25" right="0.25" top="0.75" bottom="0.75" header="0.3" footer="0.3"/>
  <pageSetup scale="67" orientation="landscape" r:id="rId1"/>
  <headerFooter>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ABA99-ECBE-4485-A79E-131298DF308F}">
  <dimension ref="A2:AM68"/>
  <sheetViews>
    <sheetView showGridLines="0" zoomScale="57" zoomScaleNormal="84" workbookViewId="0"/>
  </sheetViews>
  <sheetFormatPr defaultColWidth="9.140625" defaultRowHeight="15"/>
  <cols>
    <col min="1" max="1" width="3.28515625" style="27" customWidth="1"/>
    <col min="2" max="2" width="93.42578125" style="27" customWidth="1"/>
    <col min="3" max="3" width="40.7109375" style="27" customWidth="1"/>
    <col min="4" max="18" width="20.85546875" style="27" customWidth="1"/>
    <col min="19" max="16384" width="9.140625" style="27"/>
  </cols>
  <sheetData>
    <row r="2" spans="1:39" ht="45.95" customHeight="1"/>
    <row r="3" spans="1:39" ht="3" customHeight="1">
      <c r="A3" s="43"/>
      <c r="B3" s="43"/>
      <c r="C3" s="43"/>
      <c r="D3" s="43"/>
      <c r="E3" s="43"/>
      <c r="F3" s="43"/>
      <c r="G3" s="43"/>
      <c r="H3" s="43"/>
      <c r="I3" s="43"/>
      <c r="J3" s="43"/>
      <c r="K3" s="43"/>
      <c r="L3" s="43"/>
      <c r="M3" s="43"/>
      <c r="N3" s="43"/>
      <c r="O3" s="43"/>
      <c r="P3" s="43"/>
      <c r="Q3" s="43"/>
      <c r="R3" s="43"/>
    </row>
    <row r="4" spans="1:39" s="24" customFormat="1" ht="30" customHeight="1">
      <c r="A4" s="42"/>
      <c r="B4" s="227" t="s">
        <v>66</v>
      </c>
      <c r="C4" s="46"/>
      <c r="D4" s="42"/>
      <c r="E4" s="42"/>
      <c r="F4" s="42"/>
      <c r="G4" s="42"/>
      <c r="H4" s="42"/>
      <c r="I4" s="42"/>
      <c r="J4" s="42"/>
      <c r="K4" s="42"/>
      <c r="L4" s="42"/>
      <c r="M4" s="42"/>
      <c r="N4" s="42"/>
      <c r="O4" s="42"/>
      <c r="P4" s="42"/>
      <c r="Q4" s="42"/>
      <c r="R4" s="42"/>
    </row>
    <row r="5" spans="1:39" s="24" customFormat="1" ht="30" customHeight="1" thickBot="1">
      <c r="B5" s="250"/>
      <c r="C5" s="47"/>
      <c r="P5" s="25"/>
      <c r="Q5" s="25"/>
    </row>
    <row r="6" spans="1:39" s="25" customFormat="1" ht="30" customHeight="1">
      <c r="A6" s="54"/>
      <c r="B6" s="1127" t="s">
        <v>67</v>
      </c>
      <c r="C6" s="896">
        <v>1000</v>
      </c>
      <c r="D6" s="247"/>
      <c r="E6" s="218"/>
      <c r="F6" s="241"/>
      <c r="G6" s="314"/>
      <c r="H6" s="1382" t="s">
        <v>35</v>
      </c>
      <c r="I6" s="1382" t="s">
        <v>36</v>
      </c>
      <c r="J6" s="1382" t="s">
        <v>37</v>
      </c>
      <c r="K6" s="1382" t="s">
        <v>38</v>
      </c>
      <c r="L6" s="1382" t="s">
        <v>68</v>
      </c>
      <c r="M6" s="244"/>
      <c r="N6" s="1463" t="s">
        <v>69</v>
      </c>
      <c r="O6" s="1464"/>
      <c r="P6" s="1465"/>
      <c r="Q6" s="219"/>
      <c r="R6" s="220"/>
      <c r="S6" s="60"/>
      <c r="T6" s="60"/>
      <c r="U6" s="60"/>
      <c r="V6" s="60"/>
      <c r="W6" s="60"/>
      <c r="X6" s="60"/>
      <c r="Y6" s="60"/>
      <c r="Z6" s="60"/>
      <c r="AA6" s="61"/>
      <c r="AB6" s="63"/>
      <c r="AC6" s="60"/>
      <c r="AD6" s="60"/>
      <c r="AE6" s="60"/>
      <c r="AF6" s="60"/>
      <c r="AG6" s="60"/>
      <c r="AH6" s="60"/>
      <c r="AI6" s="60"/>
      <c r="AJ6" s="60"/>
      <c r="AK6" s="60"/>
      <c r="AL6" s="60"/>
      <c r="AM6" s="61"/>
    </row>
    <row r="7" spans="1:39" s="25" customFormat="1" ht="30" customHeight="1">
      <c r="A7" s="54"/>
      <c r="B7" s="1127" t="s">
        <v>70</v>
      </c>
      <c r="C7" s="896">
        <f>C6/4</f>
        <v>250</v>
      </c>
      <c r="D7" s="248"/>
      <c r="E7" s="221"/>
      <c r="F7" s="242"/>
      <c r="G7" s="316" t="s">
        <v>71</v>
      </c>
      <c r="H7" s="310">
        <f>ROUNDUP($C$6/4,0)</f>
        <v>250</v>
      </c>
      <c r="I7" s="310">
        <f t="shared" ref="I7:K7" si="0">ROUNDUP($C$6/4,0)</f>
        <v>250</v>
      </c>
      <c r="J7" s="310">
        <f t="shared" si="0"/>
        <v>250</v>
      </c>
      <c r="K7" s="310">
        <f t="shared" si="0"/>
        <v>250</v>
      </c>
      <c r="L7" s="311">
        <f>C6</f>
        <v>1000</v>
      </c>
      <c r="M7" s="245"/>
      <c r="N7" s="1460">
        <f>C12/C8</f>
        <v>1.0003636363636363</v>
      </c>
      <c r="O7" s="1461"/>
      <c r="P7" s="1462"/>
      <c r="Q7" s="222"/>
      <c r="R7" s="222"/>
      <c r="S7" s="56"/>
      <c r="T7" s="56"/>
      <c r="U7" s="56"/>
      <c r="V7" s="56"/>
      <c r="W7" s="56"/>
      <c r="X7" s="56"/>
      <c r="Y7" s="56"/>
      <c r="Z7" s="56"/>
      <c r="AA7" s="62"/>
      <c r="AB7" s="64"/>
      <c r="AC7" s="56"/>
      <c r="AD7" s="56"/>
      <c r="AE7" s="56"/>
      <c r="AF7" s="56"/>
      <c r="AG7" s="56"/>
      <c r="AH7" s="56"/>
      <c r="AI7" s="56"/>
      <c r="AJ7" s="56"/>
      <c r="AK7" s="56"/>
      <c r="AL7" s="56"/>
      <c r="AM7" s="62"/>
    </row>
    <row r="8" spans="1:39" s="25" customFormat="1" ht="30" customHeight="1" thickBot="1">
      <c r="A8" s="54"/>
      <c r="B8" s="1127" t="s">
        <v>72</v>
      </c>
      <c r="C8" s="896">
        <f>C6/12</f>
        <v>83.333333333333329</v>
      </c>
      <c r="D8" s="249"/>
      <c r="E8" s="222"/>
      <c r="F8" s="243"/>
      <c r="G8" s="316" t="s">
        <v>73</v>
      </c>
      <c r="H8" s="312">
        <f>SUM(D15,E16,F17)</f>
        <v>350</v>
      </c>
      <c r="I8" s="312">
        <f>SUM(G18,H19,I20)</f>
        <v>140</v>
      </c>
      <c r="J8" s="312">
        <f>SUM(J21,K22,L23)</f>
        <v>369</v>
      </c>
      <c r="K8" s="312">
        <f>SUM(M24,N25,O26)</f>
        <v>113</v>
      </c>
      <c r="L8" s="313">
        <f>SUM(H8:K8)</f>
        <v>972</v>
      </c>
      <c r="M8" s="245"/>
      <c r="N8" s="222"/>
      <c r="O8" s="223"/>
      <c r="P8" s="224"/>
      <c r="Q8" s="222"/>
      <c r="R8" s="222"/>
      <c r="S8" s="56"/>
      <c r="T8" s="56"/>
      <c r="U8" s="56"/>
      <c r="V8" s="56"/>
      <c r="W8" s="56"/>
      <c r="X8" s="56"/>
      <c r="Y8" s="56"/>
      <c r="Z8" s="56"/>
      <c r="AA8" s="62"/>
      <c r="AB8" s="64"/>
      <c r="AC8" s="56"/>
      <c r="AD8" s="56"/>
      <c r="AE8" s="56"/>
      <c r="AF8" s="56"/>
      <c r="AG8" s="56"/>
      <c r="AH8" s="56"/>
      <c r="AI8" s="56"/>
      <c r="AJ8" s="56"/>
      <c r="AK8" s="56"/>
      <c r="AL8" s="56"/>
      <c r="AM8" s="62"/>
    </row>
    <row r="9" spans="1:39" s="25" customFormat="1" ht="30" customHeight="1" thickTop="1" thickBot="1">
      <c r="A9" s="54"/>
      <c r="B9" s="1127" t="s">
        <v>74</v>
      </c>
      <c r="C9" s="897">
        <f>SUM(D15,E16,F17,G18,H19,I20,J21,K22,L23,M24,N25)</f>
        <v>917</v>
      </c>
      <c r="D9" s="802">
        <f>C9/C6</f>
        <v>0.91700000000000004</v>
      </c>
      <c r="E9" s="245" t="s">
        <v>75</v>
      </c>
      <c r="F9" s="243"/>
      <c r="G9" s="316" t="s">
        <v>76</v>
      </c>
      <c r="H9" s="315">
        <f>H8/H7</f>
        <v>1.4</v>
      </c>
      <c r="I9" s="803">
        <f>I8/I7</f>
        <v>0.56000000000000005</v>
      </c>
      <c r="J9" s="315">
        <f>J8/J7</f>
        <v>1.476</v>
      </c>
      <c r="K9" s="803">
        <f>K8/K7</f>
        <v>0.45200000000000001</v>
      </c>
      <c r="L9" s="804">
        <f>L8/L7</f>
        <v>0.97199999999999998</v>
      </c>
      <c r="M9" s="245"/>
      <c r="N9" s="222"/>
      <c r="O9" s="223"/>
      <c r="P9" s="224"/>
      <c r="Q9" s="222"/>
      <c r="R9" s="222"/>
      <c r="S9" s="56"/>
      <c r="T9" s="56"/>
      <c r="U9" s="56"/>
      <c r="V9" s="56"/>
      <c r="W9" s="56"/>
      <c r="X9" s="56"/>
      <c r="Y9" s="56"/>
      <c r="Z9" s="56"/>
      <c r="AA9" s="62"/>
      <c r="AB9" s="64"/>
      <c r="AC9" s="56"/>
      <c r="AD9" s="56"/>
      <c r="AE9" s="56"/>
      <c r="AF9" s="56"/>
      <c r="AG9" s="56"/>
      <c r="AH9" s="56"/>
      <c r="AI9" s="56"/>
      <c r="AJ9" s="56"/>
      <c r="AK9" s="56"/>
      <c r="AL9" s="56"/>
      <c r="AM9" s="62"/>
    </row>
    <row r="10" spans="1:39" s="25" customFormat="1" ht="30" customHeight="1" thickTop="1">
      <c r="A10" s="54"/>
      <c r="B10" s="1127" t="s">
        <v>77</v>
      </c>
      <c r="C10" s="896">
        <f>IF(C6-C9&lt;0,0,C6-C9)</f>
        <v>83</v>
      </c>
      <c r="D10" s="251"/>
      <c r="E10" s="222"/>
      <c r="F10" s="222"/>
      <c r="G10" s="246"/>
      <c r="H10" s="246"/>
      <c r="I10" s="246"/>
      <c r="J10" s="246"/>
      <c r="K10" s="246"/>
      <c r="L10" s="246"/>
      <c r="M10" s="222"/>
      <c r="N10" s="222"/>
      <c r="O10" s="223"/>
      <c r="P10" s="224"/>
      <c r="Q10" s="222"/>
      <c r="R10" s="222"/>
      <c r="S10" s="56"/>
      <c r="T10" s="56"/>
      <c r="U10" s="56"/>
      <c r="V10" s="56"/>
      <c r="W10" s="56"/>
      <c r="X10" s="56"/>
      <c r="Y10" s="56"/>
      <c r="Z10" s="56"/>
      <c r="AA10" s="62"/>
      <c r="AB10" s="64"/>
      <c r="AC10" s="56"/>
      <c r="AD10" s="56"/>
      <c r="AE10" s="56"/>
      <c r="AF10" s="56"/>
      <c r="AG10" s="56"/>
      <c r="AH10" s="56"/>
      <c r="AI10" s="56"/>
      <c r="AJ10" s="56"/>
      <c r="AK10" s="56"/>
      <c r="AL10" s="56"/>
      <c r="AM10" s="62"/>
    </row>
    <row r="11" spans="1:39" s="25" customFormat="1" ht="30" customHeight="1" thickBot="1">
      <c r="A11" s="54"/>
      <c r="B11" s="1127" t="s">
        <v>78</v>
      </c>
      <c r="C11" s="897">
        <f>C10</f>
        <v>83</v>
      </c>
      <c r="D11" s="249"/>
      <c r="E11" s="225" t="s">
        <v>75</v>
      </c>
      <c r="F11" s="225"/>
      <c r="G11" s="225"/>
      <c r="H11" s="225"/>
      <c r="I11" s="225"/>
      <c r="J11" s="225"/>
      <c r="K11" s="225"/>
      <c r="L11" s="225"/>
      <c r="M11" s="225"/>
      <c r="N11" s="225"/>
      <c r="O11" s="226"/>
      <c r="P11" s="235"/>
      <c r="Q11" s="225"/>
      <c r="R11" s="225"/>
      <c r="S11" s="56"/>
      <c r="T11" s="56"/>
      <c r="U11" s="56"/>
      <c r="V11" s="56"/>
      <c r="W11" s="56"/>
      <c r="X11" s="56"/>
      <c r="Y11" s="56"/>
      <c r="Z11" s="56"/>
      <c r="AA11" s="62"/>
      <c r="AB11" s="64"/>
      <c r="AC11" s="56"/>
      <c r="AD11" s="56"/>
      <c r="AE11" s="56"/>
      <c r="AF11" s="56"/>
      <c r="AG11" s="56"/>
      <c r="AH11" s="56"/>
      <c r="AI11" s="56"/>
      <c r="AJ11" s="56"/>
      <c r="AK11" s="56"/>
      <c r="AL11" s="56"/>
      <c r="AM11" s="62"/>
    </row>
    <row r="12" spans="1:39" s="25" customFormat="1" ht="30" customHeight="1" thickTop="1" thickBot="1">
      <c r="A12" s="54"/>
      <c r="B12" s="1128" t="s">
        <v>79</v>
      </c>
      <c r="C12" s="1427">
        <f>AVERAGE(D15,E16,F17,G18,H19,I20,J21,K22,L23,M24,N25)</f>
        <v>83.36363636363636</v>
      </c>
      <c r="D12" s="1466" t="s">
        <v>35</v>
      </c>
      <c r="E12" s="1466"/>
      <c r="F12" s="1467"/>
      <c r="G12" s="1466" t="s">
        <v>36</v>
      </c>
      <c r="H12" s="1466"/>
      <c r="I12" s="1466"/>
      <c r="J12" s="1466" t="s">
        <v>37</v>
      </c>
      <c r="K12" s="1466"/>
      <c r="L12" s="1466"/>
      <c r="M12" s="1466" t="s">
        <v>38</v>
      </c>
      <c r="N12" s="1466"/>
      <c r="O12" s="1466"/>
      <c r="P12" s="1466" t="s">
        <v>80</v>
      </c>
      <c r="Q12" s="1466"/>
      <c r="R12" s="1466"/>
      <c r="S12" s="228"/>
      <c r="T12" s="56"/>
      <c r="U12" s="56"/>
      <c r="V12" s="56"/>
      <c r="W12" s="56"/>
      <c r="X12" s="56"/>
      <c r="Y12" s="56"/>
      <c r="Z12" s="56"/>
      <c r="AA12" s="62"/>
      <c r="AB12" s="64"/>
      <c r="AC12" s="56"/>
      <c r="AD12" s="56"/>
      <c r="AE12" s="56"/>
      <c r="AF12" s="56"/>
      <c r="AG12" s="56"/>
      <c r="AH12" s="56"/>
      <c r="AI12" s="56"/>
      <c r="AJ12" s="56"/>
      <c r="AK12" s="56"/>
      <c r="AL12" s="56"/>
      <c r="AM12" s="62"/>
    </row>
    <row r="13" spans="1:39" s="25" customFormat="1" ht="54.95" customHeight="1" thickTop="1" thickBot="1">
      <c r="A13" s="54"/>
      <c r="B13" s="1129"/>
      <c r="C13" s="724" t="s">
        <v>81</v>
      </c>
      <c r="D13" s="1140" t="s">
        <v>82</v>
      </c>
      <c r="E13" s="1141" t="s">
        <v>83</v>
      </c>
      <c r="F13" s="1142" t="s">
        <v>84</v>
      </c>
      <c r="G13" s="1140" t="s">
        <v>85</v>
      </c>
      <c r="H13" s="1141" t="s">
        <v>86</v>
      </c>
      <c r="I13" s="1143" t="s">
        <v>87</v>
      </c>
      <c r="J13" s="1140" t="s">
        <v>88</v>
      </c>
      <c r="K13" s="1141" t="s">
        <v>89</v>
      </c>
      <c r="L13" s="1143" t="s">
        <v>90</v>
      </c>
      <c r="M13" s="1140" t="s">
        <v>91</v>
      </c>
      <c r="N13" s="1141" t="s">
        <v>92</v>
      </c>
      <c r="O13" s="1143" t="s">
        <v>93</v>
      </c>
      <c r="P13" s="1140" t="s">
        <v>82</v>
      </c>
      <c r="Q13" s="1141" t="s">
        <v>83</v>
      </c>
      <c r="R13" s="1143" t="s">
        <v>84</v>
      </c>
      <c r="S13" s="228"/>
      <c r="T13" s="56"/>
      <c r="U13" s="56"/>
      <c r="V13" s="56"/>
      <c r="W13" s="56"/>
      <c r="X13" s="56"/>
      <c r="Y13" s="56"/>
      <c r="Z13" s="56"/>
      <c r="AA13" s="62"/>
      <c r="AB13" s="64"/>
      <c r="AC13" s="56"/>
      <c r="AD13" s="56"/>
      <c r="AE13" s="56"/>
      <c r="AF13" s="56"/>
      <c r="AG13" s="56"/>
      <c r="AH13" s="56"/>
      <c r="AI13" s="56"/>
      <c r="AJ13" s="56"/>
      <c r="AK13" s="56"/>
      <c r="AL13" s="56"/>
      <c r="AM13" s="62"/>
    </row>
    <row r="14" spans="1:39" s="25" customFormat="1" ht="21.95" customHeight="1">
      <c r="A14" s="54"/>
      <c r="B14" s="1130" t="s">
        <v>94</v>
      </c>
      <c r="C14" s="898">
        <v>40</v>
      </c>
      <c r="D14" s="899">
        <f>C14-(C14*C31)</f>
        <v>34.6</v>
      </c>
      <c r="E14" s="900">
        <f>D14-(D14*D31)</f>
        <v>29.929000000000002</v>
      </c>
      <c r="F14" s="901"/>
      <c r="G14" s="899"/>
      <c r="H14" s="900"/>
      <c r="I14" s="902"/>
      <c r="J14" s="899"/>
      <c r="K14" s="900"/>
      <c r="L14" s="902"/>
      <c r="M14" s="899"/>
      <c r="N14" s="900"/>
      <c r="O14" s="902"/>
      <c r="P14" s="899"/>
      <c r="Q14" s="900"/>
      <c r="R14" s="902"/>
      <c r="S14" s="228"/>
      <c r="T14" s="56"/>
      <c r="U14" s="56"/>
      <c r="V14" s="56"/>
      <c r="W14" s="56"/>
      <c r="X14" s="56"/>
      <c r="Y14" s="56"/>
      <c r="Z14" s="56"/>
      <c r="AA14" s="62"/>
      <c r="AB14" s="64"/>
      <c r="AC14" s="56"/>
      <c r="AD14" s="56"/>
      <c r="AE14" s="56"/>
      <c r="AF14" s="56"/>
      <c r="AG14" s="56"/>
      <c r="AH14" s="56"/>
      <c r="AI14" s="56"/>
      <c r="AJ14" s="56"/>
      <c r="AK14" s="56"/>
      <c r="AL14" s="56"/>
      <c r="AM14" s="62"/>
    </row>
    <row r="15" spans="1:39" s="25" customFormat="1" ht="21.95" customHeight="1">
      <c r="A15" s="54"/>
      <c r="B15" s="1131" t="s">
        <v>95</v>
      </c>
      <c r="C15" s="903"/>
      <c r="D15" s="904">
        <v>100</v>
      </c>
      <c r="E15" s="905">
        <f>D15-(D15*D31)</f>
        <v>86.5</v>
      </c>
      <c r="F15" s="906">
        <f>E15-(E15*E31)</f>
        <v>74.822500000000005</v>
      </c>
      <c r="G15" s="907"/>
      <c r="H15" s="905"/>
      <c r="I15" s="908"/>
      <c r="J15" s="907"/>
      <c r="K15" s="905"/>
      <c r="L15" s="908"/>
      <c r="M15" s="907"/>
      <c r="N15" s="905"/>
      <c r="O15" s="908"/>
      <c r="P15" s="907"/>
      <c r="Q15" s="905"/>
      <c r="R15" s="908"/>
      <c r="S15" s="228"/>
      <c r="T15" s="56"/>
      <c r="U15" s="56"/>
      <c r="V15" s="56"/>
      <c r="W15" s="56"/>
      <c r="X15" s="56"/>
      <c r="Y15" s="56"/>
      <c r="Z15" s="56"/>
      <c r="AA15" s="62"/>
      <c r="AB15" s="64"/>
      <c r="AC15" s="56"/>
      <c r="AD15" s="56"/>
      <c r="AE15" s="56"/>
      <c r="AF15" s="56"/>
      <c r="AG15" s="56"/>
      <c r="AH15" s="56"/>
      <c r="AI15" s="56"/>
      <c r="AJ15" s="56"/>
      <c r="AK15" s="56"/>
      <c r="AL15" s="56"/>
      <c r="AM15" s="62"/>
    </row>
    <row r="16" spans="1:39" s="25" customFormat="1" ht="21.95" customHeight="1">
      <c r="A16" s="54"/>
      <c r="B16" s="1131" t="s">
        <v>96</v>
      </c>
      <c r="C16" s="903"/>
      <c r="D16" s="909"/>
      <c r="E16" s="904">
        <v>100</v>
      </c>
      <c r="F16" s="906">
        <f>E16-(E16*E31)</f>
        <v>86.5</v>
      </c>
      <c r="G16" s="907">
        <f>F16-(F16*F31)</f>
        <v>74.822500000000005</v>
      </c>
      <c r="H16" s="905"/>
      <c r="I16" s="908"/>
      <c r="J16" s="907"/>
      <c r="K16" s="905"/>
      <c r="L16" s="908"/>
      <c r="M16" s="907"/>
      <c r="N16" s="905"/>
      <c r="O16" s="908"/>
      <c r="P16" s="907"/>
      <c r="Q16" s="905"/>
      <c r="R16" s="908"/>
      <c r="S16" s="228"/>
      <c r="T16" s="56"/>
      <c r="U16" s="56"/>
      <c r="V16" s="56"/>
      <c r="W16" s="56"/>
      <c r="X16" s="56"/>
      <c r="Y16" s="56"/>
      <c r="Z16" s="56"/>
      <c r="AA16" s="62"/>
      <c r="AB16" s="64"/>
      <c r="AC16" s="56"/>
      <c r="AD16" s="56"/>
      <c r="AE16" s="56"/>
      <c r="AF16" s="56"/>
      <c r="AG16" s="56"/>
      <c r="AH16" s="56"/>
      <c r="AI16" s="56"/>
      <c r="AJ16" s="56"/>
      <c r="AK16" s="56"/>
      <c r="AL16" s="56"/>
      <c r="AM16" s="62"/>
    </row>
    <row r="17" spans="1:39" s="25" customFormat="1" ht="21.95" customHeight="1">
      <c r="A17" s="54"/>
      <c r="B17" s="1131" t="s">
        <v>97</v>
      </c>
      <c r="C17" s="903"/>
      <c r="D17" s="909"/>
      <c r="E17" s="910"/>
      <c r="F17" s="911">
        <v>150</v>
      </c>
      <c r="G17" s="907">
        <f>F17-(F17*F31)</f>
        <v>129.75</v>
      </c>
      <c r="H17" s="905">
        <f>G17-(G17*G31)</f>
        <v>112.23375</v>
      </c>
      <c r="I17" s="908"/>
      <c r="J17" s="907"/>
      <c r="K17" s="905"/>
      <c r="L17" s="908"/>
      <c r="M17" s="907"/>
      <c r="N17" s="905"/>
      <c r="O17" s="908"/>
      <c r="P17" s="907"/>
      <c r="Q17" s="905"/>
      <c r="R17" s="908"/>
      <c r="S17" s="228"/>
      <c r="T17" s="56"/>
      <c r="U17" s="56"/>
      <c r="V17" s="56"/>
      <c r="W17" s="56"/>
      <c r="X17" s="56"/>
      <c r="Y17" s="56"/>
      <c r="Z17" s="56"/>
      <c r="AA17" s="62"/>
      <c r="AB17" s="64"/>
      <c r="AC17" s="56"/>
      <c r="AD17" s="56"/>
      <c r="AE17" s="56"/>
      <c r="AF17" s="56"/>
      <c r="AG17" s="56"/>
      <c r="AH17" s="56"/>
      <c r="AI17" s="56"/>
      <c r="AJ17" s="56"/>
      <c r="AK17" s="56"/>
      <c r="AL17" s="56"/>
      <c r="AM17" s="62"/>
    </row>
    <row r="18" spans="1:39" s="25" customFormat="1" ht="21.95" customHeight="1">
      <c r="A18" s="54"/>
      <c r="B18" s="1131" t="s">
        <v>98</v>
      </c>
      <c r="C18" s="903"/>
      <c r="D18" s="909"/>
      <c r="E18" s="910"/>
      <c r="F18" s="912"/>
      <c r="G18" s="807">
        <v>40</v>
      </c>
      <c r="H18" s="905">
        <f>G18-(G18*G31)</f>
        <v>34.6</v>
      </c>
      <c r="I18" s="908">
        <f>H18-(H18*H31)</f>
        <v>29.929000000000002</v>
      </c>
      <c r="J18" s="907"/>
      <c r="K18" s="905"/>
      <c r="L18" s="908"/>
      <c r="M18" s="907"/>
      <c r="N18" s="905"/>
      <c r="O18" s="908"/>
      <c r="P18" s="907"/>
      <c r="Q18" s="905"/>
      <c r="R18" s="908"/>
      <c r="S18" s="228"/>
      <c r="T18" s="56"/>
      <c r="U18" s="56"/>
      <c r="V18" s="56"/>
      <c r="W18" s="56"/>
      <c r="X18" s="56"/>
      <c r="Y18" s="56"/>
      <c r="Z18" s="56"/>
      <c r="AA18" s="62"/>
      <c r="AB18" s="64"/>
      <c r="AC18" s="56"/>
      <c r="AD18" s="56"/>
      <c r="AE18" s="56"/>
      <c r="AF18" s="56"/>
      <c r="AG18" s="56"/>
      <c r="AH18" s="56"/>
      <c r="AI18" s="56"/>
      <c r="AJ18" s="56"/>
      <c r="AK18" s="56"/>
      <c r="AL18" s="56"/>
      <c r="AM18" s="62"/>
    </row>
    <row r="19" spans="1:39" s="25" customFormat="1" ht="21.95" customHeight="1">
      <c r="A19" s="54"/>
      <c r="B19" s="1131" t="s">
        <v>99</v>
      </c>
      <c r="C19" s="903"/>
      <c r="D19" s="909"/>
      <c r="E19" s="910"/>
      <c r="F19" s="912"/>
      <c r="G19" s="909"/>
      <c r="H19" s="806">
        <v>50</v>
      </c>
      <c r="I19" s="908">
        <f>H19-(H19*H31)</f>
        <v>43.25</v>
      </c>
      <c r="J19" s="907">
        <f>I19-(I19*I31)</f>
        <v>37.411250000000003</v>
      </c>
      <c r="K19" s="905"/>
      <c r="L19" s="908"/>
      <c r="M19" s="907"/>
      <c r="N19" s="905"/>
      <c r="O19" s="908"/>
      <c r="P19" s="907"/>
      <c r="Q19" s="905"/>
      <c r="R19" s="908"/>
      <c r="S19" s="228"/>
      <c r="T19" s="56"/>
      <c r="U19" s="56"/>
      <c r="V19" s="56"/>
      <c r="W19" s="56"/>
      <c r="X19" s="56"/>
      <c r="Y19" s="56"/>
      <c r="Z19" s="56"/>
      <c r="AA19" s="62"/>
      <c r="AB19" s="64"/>
      <c r="AC19" s="56"/>
      <c r="AD19" s="56"/>
      <c r="AE19" s="56"/>
      <c r="AF19" s="56"/>
      <c r="AG19" s="56"/>
      <c r="AH19" s="56"/>
      <c r="AI19" s="56"/>
      <c r="AJ19" s="56"/>
      <c r="AK19" s="56"/>
      <c r="AL19" s="56"/>
      <c r="AM19" s="62"/>
    </row>
    <row r="20" spans="1:39" s="25" customFormat="1" ht="21.95" customHeight="1">
      <c r="A20" s="54"/>
      <c r="B20" s="1131" t="s">
        <v>100</v>
      </c>
      <c r="C20" s="903"/>
      <c r="D20" s="909"/>
      <c r="E20" s="910"/>
      <c r="F20" s="912"/>
      <c r="G20" s="909"/>
      <c r="H20" s="910"/>
      <c r="I20" s="805">
        <v>50</v>
      </c>
      <c r="J20" s="907">
        <f>I20-(I20*I31)</f>
        <v>43.25</v>
      </c>
      <c r="K20" s="905">
        <f>J20-(J20*J31)</f>
        <v>37.411250000000003</v>
      </c>
      <c r="L20" s="908"/>
      <c r="M20" s="907"/>
      <c r="N20" s="905"/>
      <c r="O20" s="908"/>
      <c r="P20" s="907"/>
      <c r="Q20" s="905"/>
      <c r="R20" s="908"/>
      <c r="S20" s="228"/>
      <c r="T20" s="56"/>
      <c r="U20" s="56"/>
      <c r="V20" s="56"/>
      <c r="W20" s="56"/>
      <c r="X20" s="56"/>
      <c r="Y20" s="56"/>
      <c r="Z20" s="56"/>
      <c r="AA20" s="62"/>
      <c r="AB20" s="64"/>
      <c r="AC20" s="56"/>
      <c r="AD20" s="56"/>
      <c r="AE20" s="56"/>
      <c r="AF20" s="56"/>
      <c r="AG20" s="56"/>
      <c r="AH20" s="56"/>
      <c r="AI20" s="56"/>
      <c r="AJ20" s="56"/>
      <c r="AK20" s="56"/>
      <c r="AL20" s="56"/>
      <c r="AM20" s="62"/>
    </row>
    <row r="21" spans="1:39" s="25" customFormat="1" ht="21.95" customHeight="1">
      <c r="A21" s="54"/>
      <c r="B21" s="1131" t="s">
        <v>101</v>
      </c>
      <c r="C21" s="903"/>
      <c r="D21" s="909"/>
      <c r="E21" s="910"/>
      <c r="F21" s="912"/>
      <c r="G21" s="909"/>
      <c r="H21" s="910"/>
      <c r="I21" s="903"/>
      <c r="J21" s="913">
        <v>100</v>
      </c>
      <c r="K21" s="905">
        <f>J21-(J21*J31)</f>
        <v>86.5</v>
      </c>
      <c r="L21" s="908">
        <f>K21-(K21*K31)</f>
        <v>74.822500000000005</v>
      </c>
      <c r="M21" s="907"/>
      <c r="N21" s="905"/>
      <c r="O21" s="908"/>
      <c r="P21" s="907"/>
      <c r="Q21" s="905"/>
      <c r="R21" s="908"/>
      <c r="S21" s="228"/>
      <c r="T21" s="56"/>
      <c r="U21" s="56"/>
      <c r="V21" s="56"/>
      <c r="W21" s="56"/>
      <c r="X21" s="56"/>
      <c r="Y21" s="56"/>
      <c r="Z21" s="56"/>
      <c r="AA21" s="62"/>
      <c r="AB21" s="64"/>
      <c r="AC21" s="56"/>
      <c r="AD21" s="56"/>
      <c r="AE21" s="56"/>
      <c r="AF21" s="56"/>
      <c r="AG21" s="56"/>
      <c r="AH21" s="56"/>
      <c r="AI21" s="56"/>
      <c r="AJ21" s="56"/>
      <c r="AK21" s="56"/>
      <c r="AL21" s="56"/>
      <c r="AM21" s="62"/>
    </row>
    <row r="22" spans="1:39" s="25" customFormat="1" ht="21.95" customHeight="1">
      <c r="A22" s="54"/>
      <c r="B22" s="1131" t="s">
        <v>102</v>
      </c>
      <c r="C22" s="903"/>
      <c r="D22" s="909"/>
      <c r="E22" s="910"/>
      <c r="F22" s="912"/>
      <c r="G22" s="909"/>
      <c r="H22" s="910"/>
      <c r="I22" s="903"/>
      <c r="J22" s="909"/>
      <c r="K22" s="904">
        <v>102</v>
      </c>
      <c r="L22" s="908">
        <f>K22-(K22*K31)</f>
        <v>88.23</v>
      </c>
      <c r="M22" s="907">
        <f>L22-(L22*L31)</f>
        <v>76.318950000000001</v>
      </c>
      <c r="N22" s="905"/>
      <c r="O22" s="908"/>
      <c r="P22" s="907"/>
      <c r="Q22" s="905"/>
      <c r="R22" s="908"/>
      <c r="S22" s="228"/>
      <c r="T22" s="56"/>
      <c r="U22" s="56"/>
      <c r="V22" s="56"/>
      <c r="W22" s="56"/>
      <c r="X22" s="56"/>
      <c r="Y22" s="56"/>
      <c r="Z22" s="56"/>
      <c r="AA22" s="62"/>
      <c r="AB22" s="64"/>
      <c r="AC22" s="56"/>
      <c r="AD22" s="56"/>
      <c r="AE22" s="56"/>
      <c r="AF22" s="56"/>
      <c r="AG22" s="56"/>
      <c r="AH22" s="56"/>
      <c r="AI22" s="56"/>
      <c r="AJ22" s="56"/>
      <c r="AK22" s="56"/>
      <c r="AL22" s="56"/>
      <c r="AM22" s="62"/>
    </row>
    <row r="23" spans="1:39" s="25" customFormat="1" ht="21.95" customHeight="1">
      <c r="A23" s="54"/>
      <c r="B23" s="1131" t="s">
        <v>103</v>
      </c>
      <c r="C23" s="903" t="s">
        <v>0</v>
      </c>
      <c r="D23" s="909"/>
      <c r="E23" s="910"/>
      <c r="F23" s="912"/>
      <c r="G23" s="909"/>
      <c r="H23" s="910"/>
      <c r="I23" s="903"/>
      <c r="J23" s="909"/>
      <c r="K23" s="910"/>
      <c r="L23" s="914">
        <v>167</v>
      </c>
      <c r="M23" s="907">
        <f>L23-(L23*L31)</f>
        <v>144.45499999999998</v>
      </c>
      <c r="N23" s="905">
        <f>M23-(M23*M31)</f>
        <v>124.95357499999999</v>
      </c>
      <c r="O23" s="908"/>
      <c r="P23" s="907"/>
      <c r="Q23" s="905"/>
      <c r="R23" s="908"/>
      <c r="S23" s="228"/>
      <c r="T23" s="56"/>
      <c r="U23" s="56"/>
      <c r="V23" s="56"/>
      <c r="W23" s="56"/>
      <c r="X23" s="56"/>
      <c r="Y23" s="56"/>
      <c r="Z23" s="56"/>
      <c r="AA23" s="62"/>
      <c r="AB23" s="64"/>
      <c r="AC23" s="56"/>
      <c r="AD23" s="56"/>
      <c r="AE23" s="56"/>
      <c r="AF23" s="56"/>
      <c r="AG23" s="56"/>
      <c r="AH23" s="56"/>
      <c r="AI23" s="56"/>
      <c r="AJ23" s="56"/>
      <c r="AK23" s="56"/>
      <c r="AL23" s="56"/>
      <c r="AM23" s="62"/>
    </row>
    <row r="24" spans="1:39" s="25" customFormat="1" ht="21.95" customHeight="1">
      <c r="A24" s="54"/>
      <c r="B24" s="1131" t="s">
        <v>104</v>
      </c>
      <c r="C24" s="903"/>
      <c r="D24" s="909"/>
      <c r="E24" s="910"/>
      <c r="F24" s="912"/>
      <c r="G24" s="909"/>
      <c r="H24" s="910"/>
      <c r="I24" s="903"/>
      <c r="J24" s="909"/>
      <c r="K24" s="910"/>
      <c r="L24" s="903"/>
      <c r="M24" s="807">
        <v>45</v>
      </c>
      <c r="N24" s="905">
        <f>M24-(M24*M31)</f>
        <v>38.924999999999997</v>
      </c>
      <c r="O24" s="908">
        <f>N24-(N24*N31)</f>
        <v>33.670124999999999</v>
      </c>
      <c r="P24" s="907"/>
      <c r="Q24" s="905"/>
      <c r="R24" s="908"/>
      <c r="S24" s="228"/>
      <c r="T24" s="56"/>
      <c r="U24" s="56"/>
      <c r="V24" s="56"/>
      <c r="W24" s="56"/>
      <c r="X24" s="56"/>
      <c r="Y24" s="56"/>
      <c r="Z24" s="56"/>
      <c r="AA24" s="62"/>
      <c r="AB24" s="64"/>
      <c r="AC24" s="56"/>
      <c r="AD24" s="56"/>
      <c r="AE24" s="56"/>
      <c r="AF24" s="56"/>
      <c r="AG24" s="56"/>
      <c r="AH24" s="56"/>
      <c r="AI24" s="56"/>
      <c r="AJ24" s="56"/>
      <c r="AK24" s="56"/>
      <c r="AL24" s="56"/>
      <c r="AM24" s="62"/>
    </row>
    <row r="25" spans="1:39" s="25" customFormat="1" ht="21.95" customHeight="1">
      <c r="A25" s="54"/>
      <c r="B25" s="1131" t="s">
        <v>105</v>
      </c>
      <c r="C25" s="903"/>
      <c r="D25" s="909"/>
      <c r="E25" s="910"/>
      <c r="F25" s="912"/>
      <c r="G25" s="909"/>
      <c r="H25" s="910"/>
      <c r="I25" s="903"/>
      <c r="J25" s="909"/>
      <c r="K25" s="910"/>
      <c r="L25" s="903"/>
      <c r="M25" s="909"/>
      <c r="N25" s="806">
        <v>13</v>
      </c>
      <c r="O25" s="908">
        <f>N25-(N25*N31)</f>
        <v>11.244999999999999</v>
      </c>
      <c r="P25" s="907">
        <f>O25-(O25*O31)</f>
        <v>9.7269249999999996</v>
      </c>
      <c r="Q25" s="905"/>
      <c r="R25" s="908"/>
      <c r="S25" s="228"/>
      <c r="T25" s="56"/>
      <c r="U25" s="56"/>
      <c r="V25" s="56"/>
      <c r="W25" s="56"/>
      <c r="X25" s="56"/>
      <c r="Y25" s="56"/>
      <c r="Z25" s="56"/>
      <c r="AA25" s="62"/>
      <c r="AB25" s="64"/>
      <c r="AC25" s="56"/>
      <c r="AD25" s="56"/>
      <c r="AE25" s="56"/>
      <c r="AF25" s="56"/>
      <c r="AG25" s="56"/>
      <c r="AH25" s="56"/>
      <c r="AI25" s="56"/>
      <c r="AJ25" s="56"/>
      <c r="AK25" s="56"/>
      <c r="AL25" s="56"/>
      <c r="AM25" s="62"/>
    </row>
    <row r="26" spans="1:39" s="25" customFormat="1" ht="21.95" customHeight="1">
      <c r="A26" s="54"/>
      <c r="B26" s="1131" t="s">
        <v>106</v>
      </c>
      <c r="C26" s="903"/>
      <c r="D26" s="909"/>
      <c r="E26" s="910"/>
      <c r="F26" s="912"/>
      <c r="G26" s="909"/>
      <c r="H26" s="910"/>
      <c r="I26" s="903"/>
      <c r="J26" s="909"/>
      <c r="K26" s="910"/>
      <c r="L26" s="903"/>
      <c r="M26" s="909"/>
      <c r="N26" s="910"/>
      <c r="O26" s="805">
        <v>55</v>
      </c>
      <c r="P26" s="907">
        <f>O26-(O26*O31)</f>
        <v>47.575000000000003</v>
      </c>
      <c r="Q26" s="905">
        <f>P26-(P26*P31)</f>
        <v>41.152374999999999</v>
      </c>
      <c r="R26" s="908">
        <v>0</v>
      </c>
      <c r="S26" s="228"/>
      <c r="T26" s="56"/>
      <c r="U26" s="56"/>
      <c r="V26" s="56"/>
      <c r="W26" s="56"/>
      <c r="X26" s="56"/>
      <c r="Y26" s="56"/>
      <c r="Z26" s="56"/>
      <c r="AA26" s="62"/>
      <c r="AB26" s="64"/>
      <c r="AC26" s="56"/>
      <c r="AD26" s="56"/>
      <c r="AE26" s="56"/>
      <c r="AF26" s="56"/>
      <c r="AG26" s="56"/>
      <c r="AH26" s="56"/>
      <c r="AI26" s="56"/>
      <c r="AJ26" s="56"/>
      <c r="AK26" s="56"/>
      <c r="AL26" s="56"/>
      <c r="AM26" s="62"/>
    </row>
    <row r="27" spans="1:39" s="28" customFormat="1" ht="21.95" customHeight="1">
      <c r="A27" s="238"/>
      <c r="B27" s="1132" t="s">
        <v>107</v>
      </c>
      <c r="C27" s="915">
        <f>C14</f>
        <v>40</v>
      </c>
      <c r="D27" s="916">
        <f>D15</f>
        <v>100</v>
      </c>
      <c r="E27" s="917">
        <f>E16</f>
        <v>100</v>
      </c>
      <c r="F27" s="918">
        <f>F17</f>
        <v>150</v>
      </c>
      <c r="G27" s="916">
        <f>G18</f>
        <v>40</v>
      </c>
      <c r="H27" s="917">
        <f>H19</f>
        <v>50</v>
      </c>
      <c r="I27" s="915">
        <f>I20</f>
        <v>50</v>
      </c>
      <c r="J27" s="916">
        <f>J21</f>
        <v>100</v>
      </c>
      <c r="K27" s="917">
        <f>K22</f>
        <v>102</v>
      </c>
      <c r="L27" s="915">
        <f>L23</f>
        <v>167</v>
      </c>
      <c r="M27" s="916">
        <f>M24</f>
        <v>45</v>
      </c>
      <c r="N27" s="917">
        <f>N25</f>
        <v>13</v>
      </c>
      <c r="O27" s="915">
        <f>O26</f>
        <v>55</v>
      </c>
      <c r="P27" s="1409"/>
      <c r="Q27" s="1410"/>
      <c r="R27" s="1411"/>
      <c r="S27" s="229"/>
      <c r="T27" s="57"/>
      <c r="U27" s="57"/>
      <c r="V27" s="57"/>
      <c r="W27" s="57"/>
      <c r="X27" s="57"/>
      <c r="Y27" s="57"/>
      <c r="Z27" s="57"/>
      <c r="AA27" s="65"/>
      <c r="AB27" s="70"/>
      <c r="AC27" s="57"/>
      <c r="AD27" s="57"/>
      <c r="AE27" s="57"/>
      <c r="AF27" s="57"/>
      <c r="AG27" s="57"/>
      <c r="AH27" s="57"/>
      <c r="AI27" s="57"/>
      <c r="AJ27" s="57"/>
      <c r="AK27" s="57"/>
      <c r="AL27" s="57"/>
      <c r="AM27" s="65"/>
    </row>
    <row r="28" spans="1:39" s="29" customFormat="1" ht="21.95" customHeight="1">
      <c r="A28" s="239"/>
      <c r="B28" s="1132" t="s">
        <v>108</v>
      </c>
      <c r="C28" s="915">
        <f>C14</f>
        <v>40</v>
      </c>
      <c r="D28" s="916">
        <f>SUM(D14,D15)</f>
        <v>134.6</v>
      </c>
      <c r="E28" s="917">
        <f>SUM(E14,E15,E16)</f>
        <v>216.429</v>
      </c>
      <c r="F28" s="918">
        <f>SUM(F14,F15,F16,F17)</f>
        <v>311.32249999999999</v>
      </c>
      <c r="G28" s="916">
        <f>SUM(G14:G18)</f>
        <v>244.57249999999999</v>
      </c>
      <c r="H28" s="917">
        <f>SUM(H14:H19)</f>
        <v>196.83375000000001</v>
      </c>
      <c r="I28" s="915">
        <f>SUM(I14:I20)</f>
        <v>123.179</v>
      </c>
      <c r="J28" s="916">
        <f>SUM(J14:J21)</f>
        <v>180.66125</v>
      </c>
      <c r="K28" s="917">
        <f>SUM(K14:K22)</f>
        <v>225.91125</v>
      </c>
      <c r="L28" s="915">
        <f>SUM(L14:L23)</f>
        <v>330.05250000000001</v>
      </c>
      <c r="M28" s="916">
        <f>SUM(M14:M24)</f>
        <v>265.77395000000001</v>
      </c>
      <c r="N28" s="917">
        <f>SUM(N14:N25)</f>
        <v>176.87857499999998</v>
      </c>
      <c r="O28" s="915">
        <f>SUM(O14:O26)</f>
        <v>99.915124999999989</v>
      </c>
      <c r="P28" s="916">
        <f t="shared" ref="P28:R28" si="1">SUM(P14:P26)</f>
        <v>57.301925000000004</v>
      </c>
      <c r="Q28" s="917">
        <f t="shared" si="1"/>
        <v>41.152374999999999</v>
      </c>
      <c r="R28" s="915">
        <f t="shared" si="1"/>
        <v>0</v>
      </c>
      <c r="S28" s="230"/>
      <c r="T28" s="58"/>
      <c r="U28" s="58"/>
      <c r="V28" s="58"/>
      <c r="W28" s="58"/>
      <c r="X28" s="58"/>
      <c r="Y28" s="58"/>
      <c r="Z28" s="58"/>
      <c r="AA28" s="66"/>
      <c r="AB28" s="71"/>
      <c r="AC28" s="58"/>
      <c r="AD28" s="58"/>
      <c r="AE28" s="58"/>
      <c r="AF28" s="58"/>
      <c r="AG28" s="58"/>
      <c r="AH28" s="58"/>
      <c r="AI28" s="58"/>
      <c r="AJ28" s="58"/>
      <c r="AK28" s="58"/>
      <c r="AL28" s="58"/>
      <c r="AM28" s="66"/>
    </row>
    <row r="29" spans="1:39" s="26" customFormat="1" ht="21.95" customHeight="1">
      <c r="A29" s="55"/>
      <c r="B29" s="1131" t="s">
        <v>109</v>
      </c>
      <c r="C29" s="908">
        <v>10</v>
      </c>
      <c r="D29" s="907">
        <v>10</v>
      </c>
      <c r="E29" s="905">
        <v>10</v>
      </c>
      <c r="F29" s="906">
        <v>10</v>
      </c>
      <c r="G29" s="907">
        <v>10</v>
      </c>
      <c r="H29" s="905">
        <v>10</v>
      </c>
      <c r="I29" s="908">
        <v>10</v>
      </c>
      <c r="J29" s="907">
        <v>10</v>
      </c>
      <c r="K29" s="905">
        <v>10</v>
      </c>
      <c r="L29" s="908">
        <v>10</v>
      </c>
      <c r="M29" s="907">
        <v>10</v>
      </c>
      <c r="N29" s="905">
        <v>10</v>
      </c>
      <c r="O29" s="908">
        <v>10</v>
      </c>
      <c r="P29" s="907">
        <v>10</v>
      </c>
      <c r="Q29" s="905">
        <v>10</v>
      </c>
      <c r="R29" s="908">
        <v>10</v>
      </c>
      <c r="S29" s="231"/>
      <c r="T29" s="59"/>
      <c r="U29" s="59"/>
      <c r="V29" s="59"/>
      <c r="W29" s="59"/>
      <c r="X29" s="59"/>
      <c r="Y29" s="59"/>
      <c r="Z29" s="59"/>
      <c r="AA29" s="67"/>
      <c r="AB29" s="72"/>
      <c r="AC29" s="59"/>
      <c r="AD29" s="59"/>
      <c r="AE29" s="59"/>
      <c r="AF29" s="59"/>
      <c r="AG29" s="59"/>
      <c r="AH29" s="59"/>
      <c r="AI29" s="59"/>
      <c r="AJ29" s="59"/>
      <c r="AK29" s="59"/>
      <c r="AL29" s="59"/>
      <c r="AM29" s="67"/>
    </row>
    <row r="30" spans="1:39" s="26" customFormat="1" ht="21.95" customHeight="1">
      <c r="A30" s="55"/>
      <c r="B30" s="1131" t="s">
        <v>110</v>
      </c>
      <c r="C30" s="908">
        <f t="shared" ref="C30:R30" si="2">C28/C29</f>
        <v>4</v>
      </c>
      <c r="D30" s="907">
        <f t="shared" si="2"/>
        <v>13.459999999999999</v>
      </c>
      <c r="E30" s="905">
        <f t="shared" si="2"/>
        <v>21.642900000000001</v>
      </c>
      <c r="F30" s="906">
        <f t="shared" si="2"/>
        <v>31.132249999999999</v>
      </c>
      <c r="G30" s="907">
        <f t="shared" si="2"/>
        <v>24.457249999999998</v>
      </c>
      <c r="H30" s="905">
        <f t="shared" si="2"/>
        <v>19.683375000000002</v>
      </c>
      <c r="I30" s="908">
        <f t="shared" si="2"/>
        <v>12.3179</v>
      </c>
      <c r="J30" s="907">
        <f t="shared" si="2"/>
        <v>18.066125</v>
      </c>
      <c r="K30" s="905">
        <f t="shared" si="2"/>
        <v>22.591124999999998</v>
      </c>
      <c r="L30" s="908">
        <f t="shared" si="2"/>
        <v>33.005250000000004</v>
      </c>
      <c r="M30" s="907">
        <f t="shared" si="2"/>
        <v>26.577395000000003</v>
      </c>
      <c r="N30" s="905">
        <f t="shared" si="2"/>
        <v>17.6878575</v>
      </c>
      <c r="O30" s="908">
        <f t="shared" si="2"/>
        <v>9.9915124999999989</v>
      </c>
      <c r="P30" s="907">
        <f t="shared" si="2"/>
        <v>5.7301925000000002</v>
      </c>
      <c r="Q30" s="905">
        <f t="shared" si="2"/>
        <v>4.1152375000000001</v>
      </c>
      <c r="R30" s="908">
        <f t="shared" si="2"/>
        <v>0</v>
      </c>
      <c r="S30" s="231"/>
      <c r="T30" s="59"/>
      <c r="U30" s="59"/>
      <c r="V30" s="59"/>
      <c r="W30" s="59"/>
      <c r="X30" s="59"/>
      <c r="Y30" s="59"/>
      <c r="Z30" s="59"/>
      <c r="AA30" s="67"/>
      <c r="AB30" s="72"/>
      <c r="AC30" s="59"/>
      <c r="AD30" s="59"/>
      <c r="AE30" s="59"/>
      <c r="AF30" s="59"/>
      <c r="AG30" s="59"/>
      <c r="AH30" s="59"/>
      <c r="AI30" s="59"/>
      <c r="AJ30" s="59"/>
      <c r="AK30" s="59"/>
      <c r="AL30" s="59"/>
      <c r="AM30" s="67"/>
    </row>
    <row r="31" spans="1:39" s="25" customFormat="1" ht="21.95" customHeight="1">
      <c r="A31" s="54"/>
      <c r="B31" s="1131" t="s">
        <v>111</v>
      </c>
      <c r="C31" s="919">
        <v>0.13500000000000001</v>
      </c>
      <c r="D31" s="920">
        <f>C31</f>
        <v>0.13500000000000001</v>
      </c>
      <c r="E31" s="921">
        <f t="shared" ref="E31:L31" si="3">D31</f>
        <v>0.13500000000000001</v>
      </c>
      <c r="F31" s="922">
        <f t="shared" si="3"/>
        <v>0.13500000000000001</v>
      </c>
      <c r="G31" s="920">
        <f>F31</f>
        <v>0.13500000000000001</v>
      </c>
      <c r="H31" s="921">
        <f>G31</f>
        <v>0.13500000000000001</v>
      </c>
      <c r="I31" s="919">
        <f t="shared" si="3"/>
        <v>0.13500000000000001</v>
      </c>
      <c r="J31" s="920">
        <f>I31</f>
        <v>0.13500000000000001</v>
      </c>
      <c r="K31" s="921">
        <f t="shared" si="3"/>
        <v>0.13500000000000001</v>
      </c>
      <c r="L31" s="919">
        <f t="shared" si="3"/>
        <v>0.13500000000000001</v>
      </c>
      <c r="M31" s="920">
        <f>L31</f>
        <v>0.13500000000000001</v>
      </c>
      <c r="N31" s="921">
        <f>M31</f>
        <v>0.13500000000000001</v>
      </c>
      <c r="O31" s="919">
        <f>N31</f>
        <v>0.13500000000000001</v>
      </c>
      <c r="P31" s="920">
        <f t="shared" ref="P31" si="4">O31</f>
        <v>0.13500000000000001</v>
      </c>
      <c r="Q31" s="921">
        <f>P31</f>
        <v>0.13500000000000001</v>
      </c>
      <c r="R31" s="919">
        <f>Q31</f>
        <v>0.13500000000000001</v>
      </c>
      <c r="S31" s="228"/>
      <c r="T31" s="56"/>
      <c r="U31" s="56"/>
      <c r="V31" s="56"/>
      <c r="W31" s="56"/>
      <c r="X31" s="56"/>
      <c r="Y31" s="56"/>
      <c r="Z31" s="56"/>
      <c r="AA31" s="62"/>
      <c r="AB31" s="64"/>
      <c r="AC31" s="56"/>
      <c r="AD31" s="56"/>
      <c r="AE31" s="56"/>
      <c r="AF31" s="56"/>
      <c r="AG31" s="56"/>
      <c r="AH31" s="56"/>
      <c r="AI31" s="56"/>
      <c r="AJ31" s="56"/>
      <c r="AK31" s="56"/>
      <c r="AL31" s="56"/>
      <c r="AM31" s="62"/>
    </row>
    <row r="32" spans="1:39" s="25" customFormat="1" ht="21.95" customHeight="1">
      <c r="A32" s="54"/>
      <c r="B32" s="1131" t="s">
        <v>112</v>
      </c>
      <c r="C32" s="908">
        <f t="shared" ref="C32:R32" si="5">C28*C31</f>
        <v>5.4</v>
      </c>
      <c r="D32" s="907">
        <f t="shared" si="5"/>
        <v>18.170999999999999</v>
      </c>
      <c r="E32" s="905">
        <f t="shared" si="5"/>
        <v>29.217915000000001</v>
      </c>
      <c r="F32" s="906">
        <f t="shared" si="5"/>
        <v>42.028537499999999</v>
      </c>
      <c r="G32" s="907">
        <f t="shared" si="5"/>
        <v>33.017287500000002</v>
      </c>
      <c r="H32" s="905">
        <f t="shared" si="5"/>
        <v>26.572556250000002</v>
      </c>
      <c r="I32" s="908">
        <f t="shared" si="5"/>
        <v>16.629165</v>
      </c>
      <c r="J32" s="907">
        <f t="shared" si="5"/>
        <v>24.389268749999999</v>
      </c>
      <c r="K32" s="905">
        <f t="shared" si="5"/>
        <v>30.49801875</v>
      </c>
      <c r="L32" s="908">
        <f t="shared" si="5"/>
        <v>44.557087500000002</v>
      </c>
      <c r="M32" s="907">
        <f t="shared" si="5"/>
        <v>35.879483250000007</v>
      </c>
      <c r="N32" s="905">
        <f t="shared" si="5"/>
        <v>23.878607625000001</v>
      </c>
      <c r="O32" s="908">
        <f t="shared" si="5"/>
        <v>13.488541874999999</v>
      </c>
      <c r="P32" s="907">
        <f t="shared" si="5"/>
        <v>7.7357598750000012</v>
      </c>
      <c r="Q32" s="905">
        <f t="shared" si="5"/>
        <v>5.5555706250000005</v>
      </c>
      <c r="R32" s="908">
        <f t="shared" si="5"/>
        <v>0</v>
      </c>
      <c r="S32" s="228"/>
      <c r="T32" s="56"/>
      <c r="U32" s="56"/>
      <c r="V32" s="56"/>
      <c r="W32" s="56"/>
      <c r="X32" s="56"/>
      <c r="Y32" s="56"/>
      <c r="Z32" s="56"/>
      <c r="AA32" s="62"/>
      <c r="AB32" s="64"/>
      <c r="AC32" s="56"/>
      <c r="AD32" s="56"/>
      <c r="AE32" s="56"/>
      <c r="AF32" s="56"/>
      <c r="AG32" s="56"/>
      <c r="AH32" s="56"/>
      <c r="AI32" s="56"/>
      <c r="AJ32" s="56"/>
      <c r="AK32" s="56"/>
      <c r="AL32" s="56"/>
      <c r="AM32" s="62"/>
    </row>
    <row r="33" spans="1:39" s="25" customFormat="1" ht="21.95" customHeight="1">
      <c r="A33" s="54"/>
      <c r="B33" s="1131" t="s">
        <v>113</v>
      </c>
      <c r="C33" s="923">
        <f>C32*C49</f>
        <v>1350000</v>
      </c>
      <c r="D33" s="924">
        <f t="shared" ref="D33:E33" si="6">D32*D49</f>
        <v>4542750</v>
      </c>
      <c r="E33" s="925">
        <f t="shared" si="6"/>
        <v>7304478.75</v>
      </c>
      <c r="F33" s="926">
        <f t="shared" ref="F33:P33" si="7">F32*F49</f>
        <v>10507134.375</v>
      </c>
      <c r="G33" s="924">
        <f t="shared" si="7"/>
        <v>8254321.8750000009</v>
      </c>
      <c r="H33" s="925">
        <f t="shared" si="7"/>
        <v>6643139.0625</v>
      </c>
      <c r="I33" s="923">
        <f t="shared" si="7"/>
        <v>4157291.25</v>
      </c>
      <c r="J33" s="924">
        <f t="shared" si="7"/>
        <v>6097317.1875</v>
      </c>
      <c r="K33" s="925">
        <f t="shared" si="7"/>
        <v>7624504.6875</v>
      </c>
      <c r="L33" s="923">
        <f t="shared" si="7"/>
        <v>11139271.875</v>
      </c>
      <c r="M33" s="924">
        <f t="shared" si="7"/>
        <v>8969870.8125000019</v>
      </c>
      <c r="N33" s="925">
        <f t="shared" si="7"/>
        <v>5969651.90625</v>
      </c>
      <c r="O33" s="923">
        <f t="shared" si="7"/>
        <v>3372135.46875</v>
      </c>
      <c r="P33" s="924">
        <f t="shared" si="7"/>
        <v>1933939.9687500002</v>
      </c>
      <c r="Q33" s="925">
        <f t="shared" ref="Q33" si="8">Q32*Q49</f>
        <v>1388892.6562500002</v>
      </c>
      <c r="R33" s="923">
        <f t="shared" ref="R33" si="9">R32*R49</f>
        <v>0</v>
      </c>
      <c r="S33" s="228"/>
      <c r="T33" s="56"/>
      <c r="U33" s="56"/>
      <c r="V33" s="56"/>
      <c r="W33" s="56"/>
      <c r="X33" s="56"/>
      <c r="Y33" s="56"/>
      <c r="Z33" s="56"/>
      <c r="AA33" s="62"/>
      <c r="AB33" s="64"/>
      <c r="AC33" s="56"/>
      <c r="AD33" s="56"/>
      <c r="AE33" s="56"/>
      <c r="AF33" s="56"/>
      <c r="AG33" s="56"/>
      <c r="AH33" s="56"/>
      <c r="AI33" s="56"/>
      <c r="AJ33" s="56"/>
      <c r="AK33" s="56"/>
      <c r="AL33" s="56"/>
      <c r="AM33" s="62"/>
    </row>
    <row r="34" spans="1:39" s="25" customFormat="1" ht="21.95" customHeight="1">
      <c r="A34" s="54"/>
      <c r="B34" s="1131" t="s">
        <v>114</v>
      </c>
      <c r="C34" s="919">
        <v>0.23</v>
      </c>
      <c r="D34" s="920">
        <f>C34</f>
        <v>0.23</v>
      </c>
      <c r="E34" s="921">
        <f t="shared" ref="E34" si="10">D34</f>
        <v>0.23</v>
      </c>
      <c r="F34" s="922">
        <f t="shared" ref="F34" si="11">E34</f>
        <v>0.23</v>
      </c>
      <c r="G34" s="920">
        <f>F34</f>
        <v>0.23</v>
      </c>
      <c r="H34" s="921">
        <f>G34</f>
        <v>0.23</v>
      </c>
      <c r="I34" s="919">
        <f t="shared" ref="I34" si="12">H34</f>
        <v>0.23</v>
      </c>
      <c r="J34" s="920">
        <f>I34</f>
        <v>0.23</v>
      </c>
      <c r="K34" s="921">
        <f t="shared" ref="K34" si="13">J34</f>
        <v>0.23</v>
      </c>
      <c r="L34" s="919">
        <f t="shared" ref="L34" si="14">K34</f>
        <v>0.23</v>
      </c>
      <c r="M34" s="920">
        <f t="shared" ref="M34:R34" si="15">L34</f>
        <v>0.23</v>
      </c>
      <c r="N34" s="921">
        <f t="shared" si="15"/>
        <v>0.23</v>
      </c>
      <c r="O34" s="919">
        <f t="shared" si="15"/>
        <v>0.23</v>
      </c>
      <c r="P34" s="920">
        <f t="shared" si="15"/>
        <v>0.23</v>
      </c>
      <c r="Q34" s="921">
        <f t="shared" si="15"/>
        <v>0.23</v>
      </c>
      <c r="R34" s="919">
        <f t="shared" si="15"/>
        <v>0.23</v>
      </c>
      <c r="S34" s="228"/>
      <c r="T34" s="56"/>
      <c r="U34" s="56"/>
      <c r="V34" s="56"/>
      <c r="W34" s="56"/>
      <c r="X34" s="56"/>
      <c r="Y34" s="56"/>
      <c r="Z34" s="56"/>
      <c r="AA34" s="62"/>
      <c r="AB34" s="64"/>
      <c r="AC34" s="56"/>
      <c r="AD34" s="56"/>
      <c r="AE34" s="56"/>
      <c r="AF34" s="56"/>
      <c r="AG34" s="56"/>
      <c r="AH34" s="56"/>
      <c r="AI34" s="56"/>
      <c r="AJ34" s="56"/>
      <c r="AK34" s="56"/>
      <c r="AL34" s="56"/>
      <c r="AM34" s="62"/>
    </row>
    <row r="35" spans="1:39" s="25" customFormat="1" ht="21.95" customHeight="1">
      <c r="A35" s="54"/>
      <c r="B35" s="1131" t="s">
        <v>115</v>
      </c>
      <c r="C35" s="927"/>
      <c r="D35" s="928"/>
      <c r="E35" s="929"/>
      <c r="F35" s="1164">
        <f>C32*F34</f>
        <v>1.2420000000000002</v>
      </c>
      <c r="G35" s="928"/>
      <c r="H35" s="929"/>
      <c r="I35" s="927"/>
      <c r="J35" s="928"/>
      <c r="K35" s="929"/>
      <c r="L35" s="927"/>
      <c r="M35" s="928"/>
      <c r="N35" s="929"/>
      <c r="O35" s="927"/>
      <c r="P35" s="928"/>
      <c r="Q35" s="929"/>
      <c r="R35" s="927"/>
      <c r="S35" s="228"/>
      <c r="T35" s="56"/>
      <c r="U35" s="56"/>
      <c r="V35" s="56"/>
      <c r="W35" s="56"/>
      <c r="X35" s="56"/>
      <c r="Y35" s="56"/>
      <c r="Z35" s="56"/>
      <c r="AA35" s="62"/>
      <c r="AB35" s="64"/>
      <c r="AC35" s="56"/>
      <c r="AD35" s="56"/>
      <c r="AE35" s="56"/>
      <c r="AF35" s="56"/>
      <c r="AG35" s="56"/>
      <c r="AH35" s="56"/>
      <c r="AI35" s="56"/>
      <c r="AJ35" s="56"/>
      <c r="AK35" s="56"/>
      <c r="AL35" s="56"/>
      <c r="AM35" s="62"/>
    </row>
    <row r="36" spans="1:39" s="25" customFormat="1" ht="21.95" customHeight="1">
      <c r="A36" s="54"/>
      <c r="B36" s="1131" t="s">
        <v>116</v>
      </c>
      <c r="C36" s="927"/>
      <c r="D36" s="928"/>
      <c r="E36" s="929"/>
      <c r="F36" s="930"/>
      <c r="G36" s="1165">
        <f>D32*G34</f>
        <v>4.1793300000000002</v>
      </c>
      <c r="H36" s="929"/>
      <c r="I36" s="927"/>
      <c r="J36" s="928"/>
      <c r="K36" s="929"/>
      <c r="L36" s="927"/>
      <c r="M36" s="928"/>
      <c r="N36" s="929"/>
      <c r="O36" s="927"/>
      <c r="P36" s="928"/>
      <c r="Q36" s="929"/>
      <c r="R36" s="927"/>
      <c r="S36" s="228"/>
      <c r="T36" s="56"/>
      <c r="U36" s="56"/>
      <c r="V36" s="56"/>
      <c r="W36" s="56"/>
      <c r="X36" s="56"/>
      <c r="Y36" s="56"/>
      <c r="Z36" s="56"/>
      <c r="AA36" s="62"/>
      <c r="AB36" s="64"/>
      <c r="AC36" s="56"/>
      <c r="AD36" s="56"/>
      <c r="AE36" s="56"/>
      <c r="AF36" s="56"/>
      <c r="AG36" s="56"/>
      <c r="AH36" s="56"/>
      <c r="AI36" s="56"/>
      <c r="AJ36" s="56"/>
      <c r="AK36" s="56"/>
      <c r="AL36" s="56"/>
      <c r="AM36" s="62"/>
    </row>
    <row r="37" spans="1:39" s="25" customFormat="1" ht="21.95" customHeight="1">
      <c r="A37" s="54"/>
      <c r="B37" s="1131" t="s">
        <v>117</v>
      </c>
      <c r="C37" s="927"/>
      <c r="D37" s="928"/>
      <c r="E37" s="929"/>
      <c r="F37" s="930"/>
      <c r="G37" s="928"/>
      <c r="H37" s="1166">
        <f>E32*H34</f>
        <v>6.7201204500000005</v>
      </c>
      <c r="I37" s="927"/>
      <c r="J37" s="928"/>
      <c r="K37" s="929"/>
      <c r="L37" s="927"/>
      <c r="M37" s="928"/>
      <c r="N37" s="929"/>
      <c r="O37" s="927"/>
      <c r="P37" s="928"/>
      <c r="Q37" s="929"/>
      <c r="R37" s="927"/>
      <c r="S37" s="228"/>
      <c r="T37" s="56"/>
      <c r="U37" s="56"/>
      <c r="V37" s="56"/>
      <c r="W37" s="56"/>
      <c r="X37" s="56"/>
      <c r="Y37" s="56"/>
      <c r="Z37" s="56"/>
      <c r="AA37" s="62"/>
      <c r="AB37" s="64"/>
      <c r="AC37" s="56"/>
      <c r="AD37" s="56"/>
      <c r="AE37" s="56"/>
      <c r="AF37" s="56"/>
      <c r="AG37" s="56"/>
      <c r="AH37" s="56"/>
      <c r="AI37" s="56"/>
      <c r="AJ37" s="56"/>
      <c r="AK37" s="56"/>
      <c r="AL37" s="56"/>
      <c r="AM37" s="62"/>
    </row>
    <row r="38" spans="1:39" s="25" customFormat="1" ht="21.95" customHeight="1">
      <c r="A38" s="54"/>
      <c r="B38" s="1131" t="s">
        <v>118</v>
      </c>
      <c r="C38" s="927"/>
      <c r="D38" s="928"/>
      <c r="E38" s="929"/>
      <c r="F38" s="930"/>
      <c r="G38" s="928"/>
      <c r="H38" s="929"/>
      <c r="I38" s="1167">
        <f>F32*I34</f>
        <v>9.6665636250000002</v>
      </c>
      <c r="J38" s="928"/>
      <c r="K38" s="929"/>
      <c r="L38" s="927"/>
      <c r="M38" s="928"/>
      <c r="N38" s="929"/>
      <c r="O38" s="927"/>
      <c r="P38" s="928"/>
      <c r="Q38" s="929"/>
      <c r="R38" s="927"/>
      <c r="S38" s="228"/>
      <c r="T38" s="56"/>
      <c r="U38" s="56"/>
      <c r="V38" s="56"/>
      <c r="W38" s="56"/>
      <c r="X38" s="56"/>
      <c r="Y38" s="56"/>
      <c r="Z38" s="56"/>
      <c r="AA38" s="62"/>
      <c r="AB38" s="64"/>
      <c r="AC38" s="56"/>
      <c r="AD38" s="56"/>
      <c r="AE38" s="56"/>
      <c r="AF38" s="56"/>
      <c r="AG38" s="56"/>
      <c r="AH38" s="56"/>
      <c r="AI38" s="56"/>
      <c r="AJ38" s="56"/>
      <c r="AK38" s="56"/>
      <c r="AL38" s="56"/>
      <c r="AM38" s="62"/>
    </row>
    <row r="39" spans="1:39" s="25" customFormat="1" ht="21.95" customHeight="1">
      <c r="A39" s="54"/>
      <c r="B39" s="1131" t="s">
        <v>119</v>
      </c>
      <c r="C39" s="927"/>
      <c r="D39" s="928"/>
      <c r="E39" s="929"/>
      <c r="F39" s="930"/>
      <c r="G39" s="928"/>
      <c r="H39" s="929"/>
      <c r="I39" s="927"/>
      <c r="J39" s="1165">
        <f>G32*J34</f>
        <v>7.5939761250000011</v>
      </c>
      <c r="K39" s="929"/>
      <c r="L39" s="927"/>
      <c r="M39" s="928"/>
      <c r="N39" s="929"/>
      <c r="O39" s="927"/>
      <c r="P39" s="928"/>
      <c r="Q39" s="929"/>
      <c r="R39" s="927"/>
      <c r="S39" s="228"/>
      <c r="T39" s="56"/>
      <c r="U39" s="56"/>
      <c r="V39" s="56"/>
      <c r="W39" s="56"/>
      <c r="X39" s="56"/>
      <c r="Y39" s="56"/>
      <c r="Z39" s="56"/>
      <c r="AA39" s="62"/>
      <c r="AB39" s="64"/>
      <c r="AC39" s="56"/>
      <c r="AD39" s="56"/>
      <c r="AE39" s="56"/>
      <c r="AF39" s="56"/>
      <c r="AG39" s="56"/>
      <c r="AH39" s="56"/>
      <c r="AI39" s="56"/>
      <c r="AJ39" s="56"/>
      <c r="AK39" s="56"/>
      <c r="AL39" s="56"/>
      <c r="AM39" s="62"/>
    </row>
    <row r="40" spans="1:39" s="25" customFormat="1" ht="21.95" customHeight="1" thickBot="1">
      <c r="A40" s="54"/>
      <c r="B40" s="1131" t="s">
        <v>120</v>
      </c>
      <c r="C40" s="927"/>
      <c r="D40" s="928"/>
      <c r="E40" s="929"/>
      <c r="F40" s="930"/>
      <c r="G40" s="928"/>
      <c r="H40" s="929"/>
      <c r="I40" s="927"/>
      <c r="J40" s="928"/>
      <c r="K40" s="1166">
        <f>H32*K34</f>
        <v>6.1116879375000011</v>
      </c>
      <c r="L40" s="927"/>
      <c r="M40" s="928"/>
      <c r="N40" s="929"/>
      <c r="O40" s="927"/>
      <c r="P40" s="928"/>
      <c r="Q40" s="929"/>
      <c r="R40" s="927"/>
      <c r="S40" s="232"/>
      <c r="T40" s="68"/>
      <c r="U40" s="68"/>
      <c r="V40" s="68"/>
      <c r="W40" s="68"/>
      <c r="X40" s="68"/>
      <c r="Y40" s="68"/>
      <c r="Z40" s="68"/>
      <c r="AA40" s="69"/>
      <c r="AB40" s="73"/>
      <c r="AC40" s="68"/>
      <c r="AD40" s="68"/>
      <c r="AE40" s="68"/>
      <c r="AF40" s="68"/>
      <c r="AG40" s="68"/>
      <c r="AH40" s="68"/>
      <c r="AI40" s="68"/>
      <c r="AJ40" s="68"/>
      <c r="AK40" s="68"/>
      <c r="AL40" s="68"/>
      <c r="AM40" s="69"/>
    </row>
    <row r="41" spans="1:39" s="25" customFormat="1" ht="21.95" customHeight="1" thickBot="1">
      <c r="A41" s="54"/>
      <c r="B41" s="1131" t="s">
        <v>121</v>
      </c>
      <c r="C41" s="927"/>
      <c r="D41" s="928"/>
      <c r="E41" s="929"/>
      <c r="F41" s="930"/>
      <c r="G41" s="928"/>
      <c r="H41" s="929"/>
      <c r="I41" s="927"/>
      <c r="J41" s="928"/>
      <c r="K41" s="929"/>
      <c r="L41" s="1167">
        <f>I32*L34</f>
        <v>3.8247079500000001</v>
      </c>
      <c r="M41" s="928"/>
      <c r="N41" s="929"/>
      <c r="O41" s="927"/>
      <c r="P41" s="928"/>
      <c r="Q41" s="929"/>
      <c r="R41" s="927"/>
      <c r="S41" s="54"/>
      <c r="T41" s="54"/>
      <c r="U41" s="54"/>
      <c r="V41" s="54"/>
      <c r="W41" s="54"/>
      <c r="X41" s="54"/>
      <c r="Y41" s="54"/>
      <c r="Z41" s="54"/>
      <c r="AA41" s="54"/>
      <c r="AB41" s="54"/>
      <c r="AC41" s="54"/>
      <c r="AD41" s="54"/>
      <c r="AE41" s="54"/>
      <c r="AF41" s="54"/>
      <c r="AG41" s="54"/>
      <c r="AH41" s="54"/>
      <c r="AI41" s="54"/>
      <c r="AJ41" s="54"/>
      <c r="AK41" s="54"/>
      <c r="AL41" s="54"/>
      <c r="AM41" s="54"/>
    </row>
    <row r="42" spans="1:39" s="25" customFormat="1" ht="21.95" customHeight="1">
      <c r="A42" s="54"/>
      <c r="B42" s="1131" t="s">
        <v>122</v>
      </c>
      <c r="C42" s="927"/>
      <c r="D42" s="928"/>
      <c r="E42" s="929"/>
      <c r="F42" s="930"/>
      <c r="G42" s="928"/>
      <c r="H42" s="929"/>
      <c r="I42" s="927"/>
      <c r="J42" s="928"/>
      <c r="K42" s="929"/>
      <c r="L42" s="927"/>
      <c r="M42" s="1165">
        <f>J32*M34</f>
        <v>5.6095318125000002</v>
      </c>
      <c r="N42" s="929"/>
      <c r="O42" s="927"/>
      <c r="P42" s="928"/>
      <c r="Q42" s="929"/>
      <c r="R42" s="927"/>
      <c r="S42" s="233"/>
      <c r="T42" s="60"/>
      <c r="U42" s="60"/>
      <c r="V42" s="60"/>
      <c r="W42" s="60"/>
      <c r="X42" s="60"/>
      <c r="Y42" s="60"/>
      <c r="Z42" s="60"/>
      <c r="AA42" s="60"/>
      <c r="AB42" s="60"/>
      <c r="AC42" s="60"/>
      <c r="AD42" s="60"/>
      <c r="AE42" s="60"/>
      <c r="AF42" s="61"/>
    </row>
    <row r="43" spans="1:39" s="25" customFormat="1" ht="21.95" customHeight="1">
      <c r="A43" s="54"/>
      <c r="B43" s="1131" t="s">
        <v>123</v>
      </c>
      <c r="C43" s="927"/>
      <c r="D43" s="928"/>
      <c r="E43" s="929"/>
      <c r="F43" s="930"/>
      <c r="G43" s="928"/>
      <c r="H43" s="929"/>
      <c r="I43" s="927"/>
      <c r="J43" s="928"/>
      <c r="K43" s="929"/>
      <c r="L43" s="927"/>
      <c r="M43" s="928"/>
      <c r="N43" s="1166">
        <f>K32*N34</f>
        <v>7.0145443125</v>
      </c>
      <c r="O43" s="927"/>
      <c r="P43" s="928"/>
      <c r="Q43" s="929"/>
      <c r="R43" s="927"/>
      <c r="S43" s="234"/>
      <c r="T43" s="74"/>
      <c r="U43" s="74"/>
      <c r="V43" s="74"/>
      <c r="W43" s="74"/>
      <c r="X43" s="74"/>
      <c r="Y43" s="74"/>
      <c r="Z43" s="74"/>
      <c r="AA43" s="74"/>
      <c r="AB43" s="74"/>
      <c r="AC43" s="74"/>
      <c r="AD43" s="74"/>
      <c r="AE43" s="74"/>
      <c r="AF43" s="75"/>
    </row>
    <row r="44" spans="1:39" s="25" customFormat="1" ht="21.95" customHeight="1">
      <c r="A44" s="54"/>
      <c r="B44" s="1131" t="s">
        <v>124</v>
      </c>
      <c r="C44" s="927"/>
      <c r="D44" s="928"/>
      <c r="E44" s="929"/>
      <c r="F44" s="930"/>
      <c r="G44" s="928"/>
      <c r="H44" s="929"/>
      <c r="I44" s="927"/>
      <c r="J44" s="928"/>
      <c r="K44" s="929"/>
      <c r="L44" s="927"/>
      <c r="M44" s="928"/>
      <c r="N44" s="929"/>
      <c r="O44" s="1167">
        <f>L32*O34</f>
        <v>10.248130125000001</v>
      </c>
      <c r="P44" s="928"/>
      <c r="Q44" s="929"/>
      <c r="R44" s="927"/>
      <c r="S44" s="54"/>
      <c r="T44" s="54"/>
      <c r="U44" s="54"/>
      <c r="V44" s="54"/>
      <c r="W44" s="54"/>
      <c r="X44" s="54"/>
      <c r="Y44" s="54"/>
      <c r="Z44" s="54"/>
      <c r="AA44" s="54"/>
      <c r="AB44" s="54"/>
      <c r="AC44" s="54"/>
      <c r="AD44" s="54"/>
      <c r="AE44" s="54"/>
      <c r="AF44" s="54"/>
    </row>
    <row r="45" spans="1:39" s="25" customFormat="1" ht="21.95" customHeight="1">
      <c r="A45" s="54"/>
      <c r="B45" s="1131" t="s">
        <v>125</v>
      </c>
      <c r="C45" s="927"/>
      <c r="D45" s="928"/>
      <c r="E45" s="929"/>
      <c r="F45" s="930"/>
      <c r="G45" s="928"/>
      <c r="H45" s="929"/>
      <c r="I45" s="927"/>
      <c r="J45" s="928"/>
      <c r="K45" s="929"/>
      <c r="L45" s="927"/>
      <c r="M45" s="928"/>
      <c r="N45" s="929"/>
      <c r="O45" s="927"/>
      <c r="P45" s="1165">
        <f>M32*P34</f>
        <v>8.2522811475000015</v>
      </c>
      <c r="Q45" s="929"/>
      <c r="R45" s="927"/>
      <c r="S45" s="54"/>
      <c r="T45" s="54"/>
      <c r="U45" s="54"/>
      <c r="V45" s="54"/>
      <c r="W45" s="54"/>
      <c r="X45" s="54"/>
      <c r="Y45" s="54"/>
      <c r="Z45" s="54"/>
      <c r="AA45" s="54"/>
      <c r="AB45" s="54"/>
      <c r="AC45" s="54"/>
      <c r="AD45" s="54"/>
      <c r="AE45" s="54"/>
      <c r="AF45" s="54"/>
    </row>
    <row r="46" spans="1:39" s="25" customFormat="1" ht="21.95" customHeight="1">
      <c r="A46" s="54"/>
      <c r="B46" s="1131" t="s">
        <v>126</v>
      </c>
      <c r="C46" s="927"/>
      <c r="D46" s="928"/>
      <c r="E46" s="929"/>
      <c r="F46" s="930"/>
      <c r="G46" s="928"/>
      <c r="H46" s="929"/>
      <c r="I46" s="927"/>
      <c r="J46" s="928"/>
      <c r="K46" s="929"/>
      <c r="L46" s="927"/>
      <c r="M46" s="928"/>
      <c r="N46" s="929"/>
      <c r="O46" s="927"/>
      <c r="P46" s="928"/>
      <c r="Q46" s="1166">
        <f>N32*Q34</f>
        <v>5.4920797537500006</v>
      </c>
      <c r="R46" s="927"/>
      <c r="S46" s="54"/>
      <c r="T46" s="54"/>
      <c r="U46" s="54"/>
      <c r="V46" s="54"/>
      <c r="W46" s="54"/>
      <c r="X46" s="54"/>
      <c r="Y46" s="54"/>
      <c r="Z46" s="54"/>
      <c r="AA46" s="54"/>
      <c r="AB46" s="54"/>
      <c r="AC46" s="54"/>
      <c r="AD46" s="54"/>
      <c r="AE46" s="54"/>
      <c r="AF46" s="54"/>
    </row>
    <row r="47" spans="1:39" s="25" customFormat="1" ht="21.95" customHeight="1">
      <c r="A47" s="54"/>
      <c r="B47" s="1131" t="s">
        <v>127</v>
      </c>
      <c r="C47" s="927"/>
      <c r="D47" s="928"/>
      <c r="E47" s="929"/>
      <c r="F47" s="930"/>
      <c r="G47" s="928"/>
      <c r="H47" s="929"/>
      <c r="I47" s="927"/>
      <c r="J47" s="928"/>
      <c r="K47" s="929"/>
      <c r="L47" s="927"/>
      <c r="M47" s="928"/>
      <c r="N47" s="929"/>
      <c r="O47" s="927"/>
      <c r="P47" s="928"/>
      <c r="Q47" s="929"/>
      <c r="R47" s="1167">
        <f>O32*R34</f>
        <v>3.1023646312499999</v>
      </c>
      <c r="S47" s="54"/>
      <c r="T47" s="54"/>
      <c r="U47" s="54"/>
      <c r="V47" s="54"/>
      <c r="W47" s="54"/>
      <c r="X47" s="54"/>
      <c r="Y47" s="54"/>
      <c r="Z47" s="54"/>
      <c r="AA47" s="54"/>
      <c r="AB47" s="54"/>
      <c r="AC47" s="54"/>
      <c r="AD47" s="54"/>
      <c r="AE47" s="54"/>
      <c r="AF47" s="54"/>
    </row>
    <row r="48" spans="1:39" s="25" customFormat="1" ht="29.1" customHeight="1">
      <c r="A48" s="54"/>
      <c r="B48" s="1146" t="s">
        <v>128</v>
      </c>
      <c r="C48" s="1147">
        <f>SUM(C35:C47)</f>
        <v>0</v>
      </c>
      <c r="D48" s="1148">
        <f t="shared" ref="D48:O48" si="16">SUM(D35:D47)</f>
        <v>0</v>
      </c>
      <c r="E48" s="1149">
        <f t="shared" si="16"/>
        <v>0</v>
      </c>
      <c r="F48" s="1150">
        <f t="shared" si="16"/>
        <v>1.2420000000000002</v>
      </c>
      <c r="G48" s="1148">
        <f>SUM(G35:G47)</f>
        <v>4.1793300000000002</v>
      </c>
      <c r="H48" s="1149">
        <f>SUM(H35:H47)</f>
        <v>6.7201204500000005</v>
      </c>
      <c r="I48" s="1147">
        <f t="shared" si="16"/>
        <v>9.6665636250000002</v>
      </c>
      <c r="J48" s="1148">
        <f t="shared" si="16"/>
        <v>7.5939761250000011</v>
      </c>
      <c r="K48" s="1149">
        <f t="shared" si="16"/>
        <v>6.1116879375000011</v>
      </c>
      <c r="L48" s="1147">
        <f t="shared" si="16"/>
        <v>3.8247079500000001</v>
      </c>
      <c r="M48" s="1148">
        <f t="shared" si="16"/>
        <v>5.6095318125000002</v>
      </c>
      <c r="N48" s="1149">
        <f t="shared" si="16"/>
        <v>7.0145443125</v>
      </c>
      <c r="O48" s="1147">
        <f t="shared" si="16"/>
        <v>10.248130125000001</v>
      </c>
      <c r="P48" s="1148">
        <f t="shared" ref="P48:Q48" si="17">SUM(P35:P47)</f>
        <v>8.2522811475000015</v>
      </c>
      <c r="Q48" s="1149">
        <f t="shared" si="17"/>
        <v>5.4920797537500006</v>
      </c>
      <c r="R48" s="1147">
        <f>SUM(R35:R47)</f>
        <v>3.1023646312499999</v>
      </c>
      <c r="S48" s="54"/>
      <c r="T48" s="54"/>
      <c r="U48" s="54"/>
      <c r="V48" s="54"/>
      <c r="W48" s="54"/>
      <c r="X48" s="54"/>
      <c r="Y48" s="54"/>
      <c r="Z48" s="54"/>
      <c r="AA48" s="54"/>
      <c r="AB48" s="54"/>
      <c r="AC48" s="54"/>
      <c r="AD48" s="54"/>
      <c r="AE48" s="54"/>
      <c r="AF48" s="54"/>
    </row>
    <row r="49" spans="1:32" s="25" customFormat="1" ht="29.1" customHeight="1">
      <c r="A49" s="54"/>
      <c r="B49" s="1146" t="s">
        <v>129</v>
      </c>
      <c r="C49" s="1151">
        <v>250000</v>
      </c>
      <c r="D49" s="1152">
        <v>250000</v>
      </c>
      <c r="E49" s="1153">
        <v>250000</v>
      </c>
      <c r="F49" s="1154">
        <v>250000</v>
      </c>
      <c r="G49" s="1152">
        <v>250000</v>
      </c>
      <c r="H49" s="1153">
        <v>250000</v>
      </c>
      <c r="I49" s="1151">
        <v>250000</v>
      </c>
      <c r="J49" s="1152">
        <v>250000</v>
      </c>
      <c r="K49" s="1153">
        <v>250000</v>
      </c>
      <c r="L49" s="1151">
        <v>250000</v>
      </c>
      <c r="M49" s="1152">
        <v>250000</v>
      </c>
      <c r="N49" s="1153">
        <v>250000</v>
      </c>
      <c r="O49" s="1151">
        <v>250000</v>
      </c>
      <c r="P49" s="1152">
        <v>250000</v>
      </c>
      <c r="Q49" s="1153">
        <v>250000</v>
      </c>
      <c r="R49" s="1151">
        <v>250000</v>
      </c>
      <c r="S49" s="54"/>
      <c r="T49" s="54"/>
      <c r="U49" s="54"/>
      <c r="V49" s="54"/>
      <c r="W49" s="54"/>
      <c r="X49" s="54"/>
      <c r="Y49" s="54"/>
      <c r="Z49" s="54"/>
      <c r="AA49" s="54"/>
      <c r="AB49" s="54"/>
      <c r="AC49" s="54"/>
      <c r="AD49" s="54"/>
      <c r="AE49" s="54"/>
      <c r="AF49" s="54"/>
    </row>
    <row r="50" spans="1:32" s="25" customFormat="1" ht="29.1" customHeight="1">
      <c r="A50" s="54"/>
      <c r="B50" s="1146" t="s">
        <v>130</v>
      </c>
      <c r="C50" s="1155">
        <f t="shared" ref="C50:O50" si="18">C48*C49</f>
        <v>0</v>
      </c>
      <c r="D50" s="1156">
        <f t="shared" si="18"/>
        <v>0</v>
      </c>
      <c r="E50" s="1157">
        <f t="shared" si="18"/>
        <v>0</v>
      </c>
      <c r="F50" s="1158">
        <f t="shared" si="18"/>
        <v>310500.00000000006</v>
      </c>
      <c r="G50" s="1156">
        <f>G48*G49</f>
        <v>1044832.5</v>
      </c>
      <c r="H50" s="1157">
        <f t="shared" si="18"/>
        <v>1680030.1125</v>
      </c>
      <c r="I50" s="1155">
        <f t="shared" si="18"/>
        <v>2416640.90625</v>
      </c>
      <c r="J50" s="1156">
        <f t="shared" si="18"/>
        <v>1898494.0312500002</v>
      </c>
      <c r="K50" s="1157">
        <f t="shared" si="18"/>
        <v>1527921.9843750002</v>
      </c>
      <c r="L50" s="1155">
        <f t="shared" si="18"/>
        <v>956176.98750000005</v>
      </c>
      <c r="M50" s="1156">
        <f t="shared" si="18"/>
        <v>1402382.953125</v>
      </c>
      <c r="N50" s="1157">
        <f t="shared" si="18"/>
        <v>1753636.078125</v>
      </c>
      <c r="O50" s="1155">
        <f t="shared" si="18"/>
        <v>2562032.5312500005</v>
      </c>
      <c r="P50" s="1156">
        <f t="shared" ref="P50:Q50" si="19">P48*P49</f>
        <v>2063070.2868750005</v>
      </c>
      <c r="Q50" s="1157">
        <f t="shared" si="19"/>
        <v>1373019.9384375</v>
      </c>
      <c r="R50" s="1155">
        <f>R48*R49</f>
        <v>775591.15781250002</v>
      </c>
      <c r="S50" s="54"/>
      <c r="T50" s="54"/>
      <c r="U50" s="54"/>
      <c r="V50" s="54"/>
      <c r="W50" s="54"/>
      <c r="X50" s="54"/>
      <c r="Y50" s="54"/>
      <c r="Z50" s="54"/>
      <c r="AA50" s="54"/>
      <c r="AB50" s="54"/>
      <c r="AC50" s="54"/>
      <c r="AD50" s="54"/>
      <c r="AE50" s="54"/>
      <c r="AF50" s="54"/>
    </row>
    <row r="51" spans="1:32" s="25" customFormat="1" ht="29.1" customHeight="1" thickBot="1">
      <c r="A51" s="54"/>
      <c r="B51" s="1159" t="s">
        <v>131</v>
      </c>
      <c r="C51" s="1160">
        <f>C50</f>
        <v>0</v>
      </c>
      <c r="D51" s="1161">
        <f>SUM(C50:D50)</f>
        <v>0</v>
      </c>
      <c r="E51" s="1162">
        <f>SUM(C50:E50)</f>
        <v>0</v>
      </c>
      <c r="F51" s="1163">
        <f>SUM(C50:F50)</f>
        <v>310500.00000000006</v>
      </c>
      <c r="G51" s="1161">
        <f>SUM(C50:G50)</f>
        <v>1355332.5</v>
      </c>
      <c r="H51" s="1162">
        <f>SUM(C50:H50)</f>
        <v>3035362.6124999998</v>
      </c>
      <c r="I51" s="1160">
        <f>SUM(C50:I50)</f>
        <v>5452003.5187499998</v>
      </c>
      <c r="J51" s="1161">
        <f>SUM(C50:J50)</f>
        <v>7350497.5499999998</v>
      </c>
      <c r="K51" s="1162">
        <f>SUM(C50:K50)</f>
        <v>8878419.5343750007</v>
      </c>
      <c r="L51" s="1160">
        <f>SUM(C50:L50)</f>
        <v>9834596.5218750015</v>
      </c>
      <c r="M51" s="1161">
        <f>SUM(C50:M50)</f>
        <v>11236979.475000001</v>
      </c>
      <c r="N51" s="1162">
        <f>SUM(C50:N50)</f>
        <v>12990615.553125001</v>
      </c>
      <c r="O51" s="1160">
        <f>SUM(C50:O50)</f>
        <v>15552648.084375001</v>
      </c>
      <c r="P51" s="1161">
        <f>SUM(G50:P50)</f>
        <v>17305218.371250004</v>
      </c>
      <c r="Q51" s="1162">
        <f>SUM(G50:Q50)</f>
        <v>18678238.309687503</v>
      </c>
      <c r="R51" s="1160">
        <f>SUM(G50:R50)</f>
        <v>19453829.467500001</v>
      </c>
      <c r="S51" s="54"/>
      <c r="T51" s="54"/>
      <c r="U51" s="54"/>
      <c r="V51" s="54"/>
      <c r="W51" s="54"/>
      <c r="X51" s="54"/>
      <c r="Y51" s="54"/>
      <c r="Z51" s="54"/>
      <c r="AA51" s="54"/>
      <c r="AB51" s="54"/>
      <c r="AC51" s="54"/>
      <c r="AD51" s="54"/>
      <c r="AE51" s="54"/>
      <c r="AF51" s="54"/>
    </row>
    <row r="52" spans="1:32" s="25" customFormat="1" ht="30" customHeight="1" thickTop="1">
      <c r="B52" s="240"/>
      <c r="C52" s="78"/>
      <c r="D52" s="78"/>
      <c r="E52" s="78"/>
      <c r="F52" s="78"/>
      <c r="G52" s="78"/>
      <c r="H52" s="78"/>
      <c r="I52" s="78"/>
      <c r="J52" s="78"/>
      <c r="K52" s="78"/>
      <c r="L52" s="78"/>
      <c r="M52" s="78"/>
      <c r="N52" s="78"/>
      <c r="O52" s="79"/>
      <c r="P52" s="236"/>
      <c r="Q52" s="236"/>
      <c r="R52" s="237"/>
      <c r="S52" s="54"/>
      <c r="T52" s="54"/>
      <c r="U52" s="54"/>
      <c r="V52" s="54"/>
      <c r="W52" s="54"/>
      <c r="X52" s="54"/>
      <c r="Y52" s="54"/>
      <c r="Z52" s="54"/>
      <c r="AA52" s="54"/>
      <c r="AB52" s="54"/>
      <c r="AC52" s="54"/>
      <c r="AD52" s="54"/>
      <c r="AE52" s="54"/>
      <c r="AF52" s="54"/>
    </row>
    <row r="53" spans="1:32" s="25" customFormat="1" ht="15.95">
      <c r="N53" s="54"/>
      <c r="O53" s="64"/>
      <c r="P53" s="56"/>
      <c r="Q53" s="56"/>
      <c r="R53" s="76"/>
      <c r="S53" s="54"/>
      <c r="T53" s="54"/>
      <c r="U53" s="54"/>
      <c r="V53" s="54"/>
      <c r="W53" s="54"/>
      <c r="X53" s="54"/>
      <c r="Y53" s="54"/>
      <c r="Z53" s="54"/>
      <c r="AA53" s="54"/>
      <c r="AB53" s="54"/>
      <c r="AC53" s="54"/>
      <c r="AD53" s="54"/>
      <c r="AE53" s="54"/>
      <c r="AF53" s="54"/>
    </row>
    <row r="54" spans="1:32" s="25" customFormat="1" ht="15.95">
      <c r="N54" s="54"/>
      <c r="O54" s="64"/>
      <c r="P54" s="56"/>
      <c r="Q54" s="56"/>
      <c r="R54" s="76"/>
      <c r="S54" s="54"/>
      <c r="T54" s="54"/>
      <c r="U54" s="54"/>
      <c r="V54" s="54"/>
      <c r="W54" s="54"/>
      <c r="X54" s="54"/>
      <c r="Y54" s="54"/>
      <c r="Z54" s="54"/>
      <c r="AA54" s="54"/>
      <c r="AB54" s="54"/>
      <c r="AC54" s="54"/>
      <c r="AD54" s="54"/>
      <c r="AE54" s="54"/>
      <c r="AF54" s="54"/>
    </row>
    <row r="55" spans="1:32" s="25" customFormat="1" ht="15.95">
      <c r="N55" s="54"/>
      <c r="O55" s="64"/>
      <c r="P55" s="56"/>
      <c r="Q55" s="56"/>
      <c r="R55" s="76"/>
      <c r="S55" s="54"/>
      <c r="T55" s="54"/>
      <c r="U55" s="54"/>
      <c r="V55" s="54"/>
      <c r="W55" s="54"/>
      <c r="X55" s="54"/>
      <c r="Y55" s="54"/>
      <c r="Z55" s="54"/>
      <c r="AA55" s="54"/>
      <c r="AB55" s="54"/>
      <c r="AC55" s="54"/>
      <c r="AD55" s="54"/>
      <c r="AE55" s="54"/>
      <c r="AF55" s="54"/>
    </row>
    <row r="56" spans="1:32" s="25" customFormat="1" ht="15.95">
      <c r="N56" s="54"/>
      <c r="O56" s="64"/>
      <c r="P56" s="56"/>
      <c r="Q56" s="56"/>
      <c r="R56" s="76"/>
      <c r="S56" s="54"/>
      <c r="T56" s="54"/>
      <c r="U56" s="54"/>
      <c r="V56" s="54"/>
      <c r="W56" s="54"/>
      <c r="X56" s="54"/>
      <c r="Y56" s="54"/>
      <c r="Z56" s="54"/>
      <c r="AA56" s="54"/>
      <c r="AB56" s="54"/>
      <c r="AC56" s="54"/>
      <c r="AD56" s="54"/>
      <c r="AE56" s="54"/>
      <c r="AF56" s="54"/>
    </row>
    <row r="57" spans="1:32" s="25" customFormat="1" ht="15.95">
      <c r="N57" s="54"/>
      <c r="O57" s="64"/>
      <c r="P57" s="56"/>
      <c r="Q57" s="56"/>
      <c r="R57" s="76"/>
      <c r="S57" s="54"/>
      <c r="T57" s="54"/>
      <c r="U57" s="54"/>
      <c r="V57" s="54"/>
      <c r="W57" s="54"/>
      <c r="X57" s="54"/>
      <c r="Y57" s="54"/>
      <c r="Z57" s="54"/>
      <c r="AA57" s="54"/>
      <c r="AB57" s="54"/>
      <c r="AC57" s="54"/>
      <c r="AD57" s="54"/>
      <c r="AE57" s="54"/>
      <c r="AF57" s="54"/>
    </row>
    <row r="58" spans="1:32" s="25" customFormat="1" ht="15.95">
      <c r="N58" s="54"/>
      <c r="O58" s="64"/>
      <c r="P58" s="56"/>
      <c r="Q58" s="56"/>
      <c r="R58" s="76"/>
      <c r="S58" s="54"/>
      <c r="T58" s="54"/>
      <c r="U58" s="54"/>
      <c r="V58" s="54"/>
      <c r="W58" s="54"/>
      <c r="X58" s="54"/>
      <c r="Y58" s="54"/>
      <c r="Z58" s="54"/>
      <c r="AA58" s="54"/>
      <c r="AB58" s="54"/>
      <c r="AC58" s="54"/>
      <c r="AD58" s="54"/>
      <c r="AE58" s="54"/>
      <c r="AF58" s="54"/>
    </row>
    <row r="59" spans="1:32" s="25" customFormat="1" ht="15.95">
      <c r="N59" s="54"/>
      <c r="O59" s="64"/>
      <c r="P59" s="56"/>
      <c r="Q59" s="56"/>
      <c r="R59" s="76"/>
      <c r="S59" s="54"/>
      <c r="T59" s="54"/>
      <c r="U59" s="54"/>
      <c r="V59" s="54"/>
      <c r="W59" s="54"/>
      <c r="X59" s="54"/>
      <c r="Y59" s="54"/>
      <c r="Z59" s="54"/>
      <c r="AA59" s="54"/>
      <c r="AB59" s="54"/>
      <c r="AC59" s="54"/>
      <c r="AD59" s="54"/>
      <c r="AE59" s="54"/>
      <c r="AF59" s="54"/>
    </row>
    <row r="60" spans="1:32" s="25" customFormat="1" ht="15.95">
      <c r="B60" s="33"/>
      <c r="N60" s="54"/>
      <c r="O60" s="64"/>
      <c r="P60" s="56"/>
      <c r="Q60" s="56"/>
      <c r="R60" s="76"/>
      <c r="S60" s="54"/>
      <c r="T60" s="54"/>
      <c r="U60" s="54"/>
      <c r="V60" s="54"/>
      <c r="W60" s="54"/>
      <c r="X60" s="54"/>
      <c r="Y60" s="54"/>
      <c r="Z60" s="54"/>
      <c r="AA60" s="54"/>
      <c r="AB60" s="54"/>
      <c r="AC60" s="54"/>
      <c r="AD60" s="54"/>
      <c r="AE60" s="54"/>
      <c r="AF60" s="54"/>
    </row>
    <row r="61" spans="1:32" s="25" customFormat="1" ht="15.95">
      <c r="N61" s="54"/>
      <c r="O61" s="64"/>
      <c r="P61" s="56"/>
      <c r="Q61" s="56"/>
      <c r="R61" s="76"/>
      <c r="S61" s="54"/>
      <c r="T61" s="54"/>
      <c r="U61" s="54"/>
      <c r="V61" s="54"/>
      <c r="W61" s="54"/>
      <c r="X61" s="54"/>
      <c r="Y61" s="54"/>
      <c r="Z61" s="54"/>
      <c r="AA61" s="54"/>
      <c r="AB61" s="54"/>
      <c r="AC61" s="54"/>
      <c r="AD61" s="54"/>
      <c r="AE61" s="54"/>
      <c r="AF61" s="54"/>
    </row>
    <row r="62" spans="1:32" s="25" customFormat="1" ht="15.95">
      <c r="N62" s="54"/>
      <c r="O62" s="64"/>
      <c r="P62" s="56"/>
      <c r="Q62" s="56"/>
      <c r="R62" s="76"/>
      <c r="S62" s="54"/>
      <c r="T62" s="54"/>
      <c r="U62" s="54"/>
      <c r="V62" s="54"/>
      <c r="W62" s="54"/>
      <c r="X62" s="54"/>
      <c r="Y62" s="54"/>
      <c r="Z62" s="54"/>
      <c r="AA62" s="54"/>
      <c r="AB62" s="54"/>
      <c r="AC62" s="54"/>
      <c r="AD62" s="54"/>
      <c r="AE62" s="54"/>
      <c r="AF62" s="54"/>
    </row>
    <row r="63" spans="1:32" s="25" customFormat="1" ht="17.100000000000001" thickBot="1">
      <c r="N63" s="54"/>
      <c r="O63" s="73"/>
      <c r="P63" s="68"/>
      <c r="Q63" s="68"/>
      <c r="R63" s="77"/>
      <c r="S63" s="54"/>
      <c r="T63" s="54"/>
      <c r="U63" s="54"/>
      <c r="V63" s="54"/>
      <c r="W63" s="54"/>
      <c r="X63" s="54"/>
      <c r="Y63" s="54"/>
      <c r="Z63" s="54"/>
      <c r="AA63" s="54"/>
      <c r="AB63" s="54"/>
      <c r="AC63" s="54"/>
      <c r="AD63" s="54"/>
      <c r="AE63" s="54"/>
      <c r="AF63" s="54"/>
    </row>
    <row r="64" spans="1:32" s="25" customFormat="1" ht="15.95">
      <c r="S64" s="26"/>
      <c r="T64" s="26"/>
      <c r="U64" s="26"/>
      <c r="V64" s="26"/>
      <c r="W64" s="26"/>
      <c r="X64" s="26"/>
      <c r="Y64" s="26"/>
      <c r="Z64" s="26"/>
      <c r="AA64" s="26"/>
      <c r="AB64" s="26"/>
      <c r="AC64" s="26"/>
      <c r="AD64" s="26"/>
      <c r="AE64" s="26"/>
      <c r="AF64" s="26"/>
    </row>
    <row r="65" s="25" customFormat="1" ht="15.95"/>
    <row r="66" s="25" customFormat="1" ht="15.95"/>
    <row r="67" s="25" customFormat="1" ht="15.95"/>
    <row r="68" s="25" customFormat="1" ht="15.95"/>
  </sheetData>
  <mergeCells count="7">
    <mergeCell ref="N7:P7"/>
    <mergeCell ref="N6:P6"/>
    <mergeCell ref="P12:R12"/>
    <mergeCell ref="M12:O12"/>
    <mergeCell ref="D12:F12"/>
    <mergeCell ref="G12:I12"/>
    <mergeCell ref="J12:L12"/>
  </mergeCells>
  <conditionalFormatting sqref="C12">
    <cfRule type="cellIs" dxfId="15" priority="1" stopIfTrue="1" operator="lessThan">
      <formula>$C$8</formula>
    </cfRule>
  </conditionalFormatting>
  <conditionalFormatting sqref="C14 D15 E16 F17 G18 H19 I20 J21 K22 L23 M24 N25 O26">
    <cfRule type="cellIs" dxfId="14" priority="8" stopIfTrue="1" operator="lessThan">
      <formula>$C$8</formula>
    </cfRule>
  </conditionalFormatting>
  <conditionalFormatting sqref="D9">
    <cfRule type="cellIs" dxfId="13" priority="5" operator="greaterThan">
      <formula>1</formula>
    </cfRule>
    <cfRule type="cellIs" dxfId="12" priority="6" operator="greaterThan">
      <formula>100</formula>
    </cfRule>
    <cfRule type="cellIs" dxfId="11" priority="7" operator="lessThan">
      <formula>1</formula>
    </cfRule>
  </conditionalFormatting>
  <conditionalFormatting sqref="H9:L9">
    <cfRule type="cellIs" dxfId="10" priority="3" operator="greaterThan">
      <formula>1</formula>
    </cfRule>
    <cfRule type="cellIs" dxfId="9" priority="4" operator="lessThan">
      <formula>1</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F0D6F-9714-4C20-B64C-296DA6D9B456}">
  <dimension ref="A1:AN62"/>
  <sheetViews>
    <sheetView showGridLines="0" zoomScale="59" zoomScaleNormal="46" workbookViewId="0">
      <selection activeCell="G18" sqref="G18"/>
    </sheetView>
  </sheetViews>
  <sheetFormatPr defaultColWidth="8.85546875" defaultRowHeight="14.1"/>
  <cols>
    <col min="1" max="1" width="3.28515625" style="5" customWidth="1"/>
    <col min="2" max="7" width="25.85546875" style="5" customWidth="1"/>
    <col min="8" max="14" width="19.85546875" style="5" customWidth="1"/>
    <col min="15" max="15" width="63.85546875" style="5" customWidth="1"/>
    <col min="16" max="16" width="1" style="5" customWidth="1"/>
    <col min="17" max="17" width="15.85546875" style="1" customWidth="1"/>
    <col min="18" max="40" width="15.85546875" style="5" customWidth="1"/>
    <col min="41" max="16384" width="8.85546875" style="5"/>
  </cols>
  <sheetData>
    <row r="1" spans="1:40" ht="15" customHeight="1"/>
    <row r="2" spans="1:40" ht="45.95" customHeight="1"/>
    <row r="3" spans="1:40" ht="3"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row>
    <row r="4" spans="1:40" ht="30" customHeight="1">
      <c r="A4" s="40"/>
      <c r="B4" s="1468" t="s">
        <v>6</v>
      </c>
      <c r="C4" s="1468"/>
      <c r="D4" s="1468"/>
      <c r="E4" s="1468"/>
      <c r="F4" s="37"/>
      <c r="G4" s="37"/>
      <c r="H4" s="37"/>
      <c r="I4" s="37"/>
      <c r="J4" s="37"/>
      <c r="K4" s="37"/>
      <c r="L4" s="37"/>
      <c r="M4" s="37"/>
      <c r="N4" s="37"/>
      <c r="O4" s="36"/>
      <c r="P4" s="36"/>
      <c r="Q4" s="167"/>
      <c r="R4" s="36"/>
      <c r="S4" s="36"/>
      <c r="T4" s="37"/>
      <c r="U4" s="37"/>
      <c r="V4" s="37"/>
      <c r="W4" s="37"/>
      <c r="X4" s="37"/>
      <c r="Y4" s="37"/>
      <c r="Z4" s="37"/>
      <c r="AA4" s="37"/>
      <c r="AB4" s="37"/>
      <c r="AC4" s="37"/>
      <c r="AD4" s="37"/>
      <c r="AE4" s="37"/>
      <c r="AF4" s="37"/>
      <c r="AG4" s="37"/>
      <c r="AH4" s="37"/>
      <c r="AI4" s="37"/>
      <c r="AJ4" s="37"/>
      <c r="AK4" s="37"/>
      <c r="AL4" s="37"/>
      <c r="AM4" s="37"/>
      <c r="AN4" s="37"/>
    </row>
    <row r="5" spans="1:40" ht="30" customHeight="1">
      <c r="Q5" s="19"/>
      <c r="R5" s="19"/>
      <c r="S5" s="19"/>
      <c r="T5" s="19"/>
      <c r="U5" s="19"/>
      <c r="V5" s="19"/>
      <c r="W5" s="19"/>
      <c r="X5" s="19"/>
      <c r="Y5" s="19"/>
      <c r="Z5" s="19"/>
      <c r="AA5" s="19"/>
      <c r="AB5" s="19"/>
      <c r="AC5" s="19"/>
      <c r="AD5" s="19"/>
      <c r="AE5" s="19"/>
      <c r="AF5" s="19"/>
      <c r="AG5" s="19"/>
      <c r="AI5" s="48"/>
    </row>
    <row r="6" spans="1:40" ht="54.95" customHeight="1">
      <c r="O6" s="120"/>
      <c r="P6" s="110"/>
      <c r="Q6" s="116" t="s">
        <v>132</v>
      </c>
      <c r="R6" s="116" t="s">
        <v>133</v>
      </c>
      <c r="S6" s="116" t="s">
        <v>134</v>
      </c>
      <c r="T6" s="116" t="s">
        <v>135</v>
      </c>
      <c r="U6" s="116" t="s">
        <v>86</v>
      </c>
      <c r="V6" s="116" t="s">
        <v>136</v>
      </c>
      <c r="W6" s="116" t="s">
        <v>137</v>
      </c>
      <c r="X6" s="116" t="s">
        <v>138</v>
      </c>
      <c r="Y6" s="116" t="s">
        <v>139</v>
      </c>
      <c r="Z6" s="116" t="s">
        <v>140</v>
      </c>
      <c r="AA6" s="116" t="s">
        <v>141</v>
      </c>
      <c r="AB6" s="152" t="s">
        <v>142</v>
      </c>
      <c r="AC6" s="144" t="s">
        <v>35</v>
      </c>
      <c r="AD6" s="116" t="s">
        <v>36</v>
      </c>
      <c r="AE6" s="116" t="s">
        <v>37</v>
      </c>
      <c r="AF6" s="116" t="s">
        <v>38</v>
      </c>
      <c r="AG6" s="117" t="s">
        <v>143</v>
      </c>
      <c r="AH6" s="19"/>
    </row>
    <row r="7" spans="1:40" ht="30" customHeight="1">
      <c r="O7" s="120"/>
      <c r="P7" s="110"/>
      <c r="Q7" s="118" t="s">
        <v>56</v>
      </c>
      <c r="R7" s="118" t="s">
        <v>56</v>
      </c>
      <c r="S7" s="118" t="s">
        <v>56</v>
      </c>
      <c r="T7" s="118" t="s">
        <v>56</v>
      </c>
      <c r="U7" s="118" t="s">
        <v>56</v>
      </c>
      <c r="V7" s="118" t="s">
        <v>56</v>
      </c>
      <c r="W7" s="118" t="s">
        <v>56</v>
      </c>
      <c r="X7" s="118" t="s">
        <v>56</v>
      </c>
      <c r="Y7" s="118" t="s">
        <v>56</v>
      </c>
      <c r="Z7" s="118" t="s">
        <v>56</v>
      </c>
      <c r="AA7" s="118" t="s">
        <v>56</v>
      </c>
      <c r="AB7" s="153" t="s">
        <v>56</v>
      </c>
      <c r="AC7" s="145" t="s">
        <v>56</v>
      </c>
      <c r="AD7" s="118" t="s">
        <v>56</v>
      </c>
      <c r="AE7" s="118" t="s">
        <v>56</v>
      </c>
      <c r="AF7" s="118" t="s">
        <v>56</v>
      </c>
      <c r="AG7" s="119" t="s">
        <v>56</v>
      </c>
      <c r="AH7" s="19"/>
    </row>
    <row r="8" spans="1:40" ht="24.95" customHeight="1">
      <c r="N8" s="19"/>
      <c r="O8" s="1118" t="s">
        <v>144</v>
      </c>
      <c r="P8" s="1114"/>
      <c r="Q8" s="113"/>
      <c r="R8" s="114"/>
      <c r="S8" s="114"/>
      <c r="T8" s="114"/>
      <c r="U8" s="114"/>
      <c r="V8" s="114"/>
      <c r="W8" s="114"/>
      <c r="X8" s="114"/>
      <c r="Y8" s="114"/>
      <c r="Z8" s="114"/>
      <c r="AA8" s="114"/>
      <c r="AB8" s="154"/>
      <c r="AC8" s="146"/>
      <c r="AD8" s="114"/>
      <c r="AE8" s="114"/>
      <c r="AF8" s="114"/>
      <c r="AG8" s="115"/>
    </row>
    <row r="9" spans="1:40" ht="24.95" customHeight="1">
      <c r="N9" s="19"/>
      <c r="O9" s="121" t="s">
        <v>145</v>
      </c>
      <c r="P9" s="1115"/>
      <c r="Q9" s="127">
        <f>IF($N9="",0,SUMIFS(#REF!,#REF!,$N9))</f>
        <v>0</v>
      </c>
      <c r="R9" s="80">
        <f>IF($N9="",0,SUMIFS(#REF!,#REF!,$N9))</f>
        <v>0</v>
      </c>
      <c r="S9" s="80">
        <f>IF($N9="",0,SUMIFS(#REF!,#REF!,$N9))</f>
        <v>0</v>
      </c>
      <c r="T9" s="80">
        <f>IF($N9="",0,SUMIFS(#REF!,#REF!,$N9))</f>
        <v>0</v>
      </c>
      <c r="U9" s="80">
        <f>IF($N9="",0,SUMIFS(#REF!,#REF!,$N9))</f>
        <v>0</v>
      </c>
      <c r="V9" s="80">
        <f>IF($N9="",0,SUMIFS(#REF!,#REF!,$N9))</f>
        <v>0</v>
      </c>
      <c r="W9" s="80">
        <f>IF($N9="",0,SUMIFS(#REF!,#REF!,$N9))</f>
        <v>0</v>
      </c>
      <c r="X9" s="80">
        <f>IF($N9="",0,SUMIFS(#REF!,#REF!,$N9))</f>
        <v>0</v>
      </c>
      <c r="Y9" s="80">
        <f>IF($N9="",0,SUMIFS(#REF!,#REF!,$N9))</f>
        <v>0</v>
      </c>
      <c r="Z9" s="80">
        <f>IF($N9="",0,SUMIFS(#REF!,#REF!,$N9))</f>
        <v>0</v>
      </c>
      <c r="AA9" s="80">
        <f>IF($N9="",0,SUMIFS(#REF!,#REF!,$N9))</f>
        <v>0</v>
      </c>
      <c r="AB9" s="155">
        <f>IF($N9="",0,SUMIFS(#REF!,#REF!,$N9))</f>
        <v>0</v>
      </c>
      <c r="AC9" s="147">
        <f t="shared" ref="AC9:AC15" si="0">SUM(Q9:S9)</f>
        <v>0</v>
      </c>
      <c r="AD9" s="80">
        <f t="shared" ref="AD9:AD15" si="1">SUM(T9:V9)</f>
        <v>0</v>
      </c>
      <c r="AE9" s="80">
        <f t="shared" ref="AE9:AE15" si="2">SUM(W9:Y9)</f>
        <v>0</v>
      </c>
      <c r="AF9" s="80">
        <f t="shared" ref="AF9:AF15" si="3">SUM(Z9:AB9)</f>
        <v>0</v>
      </c>
      <c r="AG9" s="80">
        <f t="shared" ref="AG9:AG15" si="4">SUM(AC9:AF9)</f>
        <v>0</v>
      </c>
    </row>
    <row r="10" spans="1:40" ht="24.95" customHeight="1">
      <c r="N10" s="19"/>
      <c r="O10" s="121" t="s">
        <v>146</v>
      </c>
      <c r="P10" s="1115"/>
      <c r="Q10" s="111">
        <f>IF($N10="",0,SUMIFS(#REF!,#REF!,$N10))</f>
        <v>0</v>
      </c>
      <c r="R10" s="80">
        <f>IF($N10="",0,SUMIFS(#REF!,#REF!,$N10))</f>
        <v>0</v>
      </c>
      <c r="S10" s="80">
        <f>IF($N10="",0,SUMIFS(#REF!,#REF!,$N10))</f>
        <v>0</v>
      </c>
      <c r="T10" s="80">
        <f>IF($N10="",0,SUMIFS(#REF!,#REF!,$N10))</f>
        <v>0</v>
      </c>
      <c r="U10" s="80">
        <f>IF($N10="",0,SUMIFS(#REF!,#REF!,$N10))</f>
        <v>0</v>
      </c>
      <c r="V10" s="80">
        <f>IF($N10="",0,SUMIFS(#REF!,#REF!,$N10))</f>
        <v>0</v>
      </c>
      <c r="W10" s="80">
        <f>IF($N10="",0,SUMIFS(#REF!,#REF!,$N10))</f>
        <v>0</v>
      </c>
      <c r="X10" s="80">
        <f>IF($N10="",0,SUMIFS(#REF!,#REF!,$N10))</f>
        <v>0</v>
      </c>
      <c r="Y10" s="80">
        <f>IF($N10="",0,SUMIFS(#REF!,#REF!,$N10))</f>
        <v>0</v>
      </c>
      <c r="Z10" s="80">
        <f>IF($N10="",0,SUMIFS(#REF!,#REF!,$N10))</f>
        <v>0</v>
      </c>
      <c r="AA10" s="80">
        <f>IF($N10="",0,SUMIFS(#REF!,#REF!,$N10))</f>
        <v>0</v>
      </c>
      <c r="AB10" s="155">
        <f>IF($N10="",0,SUMIFS(#REF!,#REF!,$N10))</f>
        <v>0</v>
      </c>
      <c r="AC10" s="147">
        <f t="shared" si="0"/>
        <v>0</v>
      </c>
      <c r="AD10" s="80">
        <f t="shared" si="1"/>
        <v>0</v>
      </c>
      <c r="AE10" s="80">
        <f t="shared" si="2"/>
        <v>0</v>
      </c>
      <c r="AF10" s="80">
        <f t="shared" si="3"/>
        <v>0</v>
      </c>
      <c r="AG10" s="80">
        <f t="shared" si="4"/>
        <v>0</v>
      </c>
    </row>
    <row r="11" spans="1:40" ht="24.95" customHeight="1">
      <c r="N11" s="19"/>
      <c r="O11" s="121" t="s">
        <v>147</v>
      </c>
      <c r="P11" s="1115"/>
      <c r="Q11" s="111">
        <f>IF($N11="",0,SUMIFS(#REF!,#REF!,$N11))</f>
        <v>0</v>
      </c>
      <c r="R11" s="80">
        <f>IF($N11="",0,SUMIFS(#REF!,#REF!,$N11))</f>
        <v>0</v>
      </c>
      <c r="S11" s="80">
        <f>IF($N11="",0,SUMIFS(#REF!,#REF!,$N11))</f>
        <v>0</v>
      </c>
      <c r="T11" s="80">
        <f>IF($N11="",0,SUMIFS(#REF!,#REF!,$N11))</f>
        <v>0</v>
      </c>
      <c r="U11" s="80">
        <f>IF($N11="",0,SUMIFS(#REF!,#REF!,$N11))</f>
        <v>0</v>
      </c>
      <c r="V11" s="80">
        <f>IF($N11="",0,SUMIFS(#REF!,#REF!,$N11))</f>
        <v>0</v>
      </c>
      <c r="W11" s="80">
        <f>IF($N11="",0,SUMIFS(#REF!,#REF!,$N11))</f>
        <v>0</v>
      </c>
      <c r="X11" s="80">
        <f>IF($N11="",0,SUMIFS(#REF!,#REF!,$N11))</f>
        <v>0</v>
      </c>
      <c r="Y11" s="80">
        <f>IF($N11="",0,SUMIFS(#REF!,#REF!,$N11))</f>
        <v>0</v>
      </c>
      <c r="Z11" s="80">
        <f>IF($N11="",0,SUMIFS(#REF!,#REF!,$N11))</f>
        <v>0</v>
      </c>
      <c r="AA11" s="80">
        <f>IF($N11="",0,SUMIFS(#REF!,#REF!,$N11))</f>
        <v>0</v>
      </c>
      <c r="AB11" s="155">
        <f>IF($N11="",0,SUMIFS(#REF!,#REF!,$N11))</f>
        <v>0</v>
      </c>
      <c r="AC11" s="147">
        <f t="shared" si="0"/>
        <v>0</v>
      </c>
      <c r="AD11" s="80">
        <f t="shared" si="1"/>
        <v>0</v>
      </c>
      <c r="AE11" s="80">
        <f t="shared" si="2"/>
        <v>0</v>
      </c>
      <c r="AF11" s="80">
        <f t="shared" si="3"/>
        <v>0</v>
      </c>
      <c r="AG11" s="80">
        <f t="shared" si="4"/>
        <v>0</v>
      </c>
    </row>
    <row r="12" spans="1:40" ht="24.95" customHeight="1">
      <c r="N12" s="19"/>
      <c r="O12" s="121" t="s">
        <v>148</v>
      </c>
      <c r="P12" s="1115"/>
      <c r="Q12" s="111">
        <f>IF($N12="",0,SUMIFS(#REF!,#REF!,$N12))</f>
        <v>0</v>
      </c>
      <c r="R12" s="80">
        <f>IF($N12="",0,SUMIFS(#REF!,#REF!,$N12))</f>
        <v>0</v>
      </c>
      <c r="S12" s="80">
        <f>IF($N12="",0,SUMIFS(#REF!,#REF!,$N12))</f>
        <v>0</v>
      </c>
      <c r="T12" s="80">
        <f>IF($N12="",0,SUMIFS(#REF!,#REF!,$N12))</f>
        <v>0</v>
      </c>
      <c r="U12" s="80">
        <f>IF($N12="",0,SUMIFS(#REF!,#REF!,$N12))</f>
        <v>0</v>
      </c>
      <c r="V12" s="80">
        <f>IF($N12="",0,SUMIFS(#REF!,#REF!,$N12))</f>
        <v>0</v>
      </c>
      <c r="W12" s="80">
        <f>IF($N12="",0,SUMIFS(#REF!,#REF!,$N12))</f>
        <v>0</v>
      </c>
      <c r="X12" s="80">
        <f>IF($N12="",0,SUMIFS(#REF!,#REF!,$N12))</f>
        <v>0</v>
      </c>
      <c r="Y12" s="80">
        <f>IF($N12="",0,SUMIFS(#REF!,#REF!,$N12))</f>
        <v>0</v>
      </c>
      <c r="Z12" s="80">
        <f>IF($N12="",0,SUMIFS(#REF!,#REF!,$N12))</f>
        <v>0</v>
      </c>
      <c r="AA12" s="80">
        <f>IF($N12="",0,SUMIFS(#REF!,#REF!,$N12))</f>
        <v>0</v>
      </c>
      <c r="AB12" s="155">
        <f>IF($N12="",0,SUMIFS(#REF!,#REF!,$N12))</f>
        <v>0</v>
      </c>
      <c r="AC12" s="147">
        <f t="shared" si="0"/>
        <v>0</v>
      </c>
      <c r="AD12" s="80">
        <f t="shared" si="1"/>
        <v>0</v>
      </c>
      <c r="AE12" s="80">
        <f t="shared" si="2"/>
        <v>0</v>
      </c>
      <c r="AF12" s="80">
        <f t="shared" si="3"/>
        <v>0</v>
      </c>
      <c r="AG12" s="80">
        <f t="shared" si="4"/>
        <v>0</v>
      </c>
    </row>
    <row r="13" spans="1:40" ht="24.95" customHeight="1">
      <c r="N13" s="19"/>
      <c r="O13" s="121" t="s">
        <v>149</v>
      </c>
      <c r="P13" s="1115"/>
      <c r="Q13" s="111">
        <f>IF($N13="",0,SUMIFS(#REF!,#REF!,$N13))</f>
        <v>0</v>
      </c>
      <c r="R13" s="80">
        <f>IF($N13="",0,SUMIFS(#REF!,#REF!,$N13))</f>
        <v>0</v>
      </c>
      <c r="S13" s="80">
        <f>IF($N13="",0,SUMIFS(#REF!,#REF!,$N13))</f>
        <v>0</v>
      </c>
      <c r="T13" s="80">
        <f>IF($N13="",0,SUMIFS(#REF!,#REF!,$N13))</f>
        <v>0</v>
      </c>
      <c r="U13" s="80">
        <f>IF($N13="",0,SUMIFS(#REF!,#REF!,$N13))</f>
        <v>0</v>
      </c>
      <c r="V13" s="80">
        <f>IF($N13="",0,SUMIFS(#REF!,#REF!,$N13))</f>
        <v>0</v>
      </c>
      <c r="W13" s="80">
        <f>IF($N13="",0,SUMIFS(#REF!,#REF!,$N13))</f>
        <v>0</v>
      </c>
      <c r="X13" s="80">
        <f>IF($N13="",0,SUMIFS(#REF!,#REF!,$N13))</f>
        <v>0</v>
      </c>
      <c r="Y13" s="80">
        <f>IF($N13="",0,SUMIFS(#REF!,#REF!,$N13))</f>
        <v>0</v>
      </c>
      <c r="Z13" s="80">
        <f>IF($N13="",0,SUMIFS(#REF!,#REF!,$N13))</f>
        <v>0</v>
      </c>
      <c r="AA13" s="80">
        <f>IF($N13="",0,SUMIFS(#REF!,#REF!,$N13))</f>
        <v>0</v>
      </c>
      <c r="AB13" s="155">
        <f>IF($N13="",0,SUMIFS(#REF!,#REF!,$N13))</f>
        <v>0</v>
      </c>
      <c r="AC13" s="147">
        <f t="shared" si="0"/>
        <v>0</v>
      </c>
      <c r="AD13" s="80">
        <f t="shared" si="1"/>
        <v>0</v>
      </c>
      <c r="AE13" s="80">
        <f t="shared" si="2"/>
        <v>0</v>
      </c>
      <c r="AF13" s="80">
        <f t="shared" si="3"/>
        <v>0</v>
      </c>
      <c r="AG13" s="80">
        <f t="shared" si="4"/>
        <v>0</v>
      </c>
    </row>
    <row r="14" spans="1:40" ht="24.95" customHeight="1">
      <c r="N14" s="19"/>
      <c r="O14" s="121" t="s">
        <v>150</v>
      </c>
      <c r="P14" s="1115"/>
      <c r="Q14" s="111">
        <f>IF($N14="",0,SUMIFS(#REF!,#REF!,$N14))</f>
        <v>0</v>
      </c>
      <c r="R14" s="80">
        <f>IF($N14="",0,SUMIFS(#REF!,#REF!,$N14))</f>
        <v>0</v>
      </c>
      <c r="S14" s="80">
        <f>IF($N14="",0,SUMIFS(#REF!,#REF!,$N14))</f>
        <v>0</v>
      </c>
      <c r="T14" s="80">
        <f>IF($N14="",0,SUMIFS(#REF!,#REF!,$N14))</f>
        <v>0</v>
      </c>
      <c r="U14" s="80">
        <f>IF($N14="",0,SUMIFS(#REF!,#REF!,$N14))</f>
        <v>0</v>
      </c>
      <c r="V14" s="80">
        <f>IF($N14="",0,SUMIFS(#REF!,#REF!,$N14))</f>
        <v>0</v>
      </c>
      <c r="W14" s="80">
        <f>IF($N14="",0,SUMIFS(#REF!,#REF!,$N14))</f>
        <v>0</v>
      </c>
      <c r="X14" s="80">
        <f>IF($N14="",0,SUMIFS(#REF!,#REF!,$N14))</f>
        <v>0</v>
      </c>
      <c r="Y14" s="80">
        <f>IF($N14="",0,SUMIFS(#REF!,#REF!,$N14))</f>
        <v>0</v>
      </c>
      <c r="Z14" s="80">
        <f>IF($N14="",0,SUMIFS(#REF!,#REF!,$N14))</f>
        <v>0</v>
      </c>
      <c r="AA14" s="80">
        <f>IF($N14="",0,SUMIFS(#REF!,#REF!,$N14))</f>
        <v>0</v>
      </c>
      <c r="AB14" s="155">
        <f>IF($N14="",0,SUMIFS(#REF!,#REF!,$N14))</f>
        <v>0</v>
      </c>
      <c r="AC14" s="147">
        <f t="shared" si="0"/>
        <v>0</v>
      </c>
      <c r="AD14" s="80">
        <f t="shared" si="1"/>
        <v>0</v>
      </c>
      <c r="AE14" s="80">
        <f t="shared" si="2"/>
        <v>0</v>
      </c>
      <c r="AF14" s="80">
        <f t="shared" si="3"/>
        <v>0</v>
      </c>
      <c r="AG14" s="80">
        <f t="shared" si="4"/>
        <v>0</v>
      </c>
    </row>
    <row r="15" spans="1:40" ht="24.95" customHeight="1">
      <c r="N15" s="19"/>
      <c r="O15" s="121" t="s">
        <v>151</v>
      </c>
      <c r="P15" s="1115"/>
      <c r="Q15" s="111">
        <f>IF($N15="",0,SUMIFS(#REF!,#REF!,$N15))</f>
        <v>0</v>
      </c>
      <c r="R15" s="80">
        <f>IF($N15="",0,SUMIFS(#REF!,#REF!,$N15))</f>
        <v>0</v>
      </c>
      <c r="S15" s="80">
        <f>IF($N15="",0,SUMIFS(#REF!,#REF!,$N15))</f>
        <v>0</v>
      </c>
      <c r="T15" s="80">
        <f>IF($N15="",0,SUMIFS(#REF!,#REF!,$N15))</f>
        <v>0</v>
      </c>
      <c r="U15" s="80">
        <f>IF($N15="",0,SUMIFS(#REF!,#REF!,$N15))</f>
        <v>0</v>
      </c>
      <c r="V15" s="80">
        <f>IF($N15="",0,SUMIFS(#REF!,#REF!,$N15))</f>
        <v>0</v>
      </c>
      <c r="W15" s="80">
        <f>IF($N15="",0,SUMIFS(#REF!,#REF!,$N15))</f>
        <v>0</v>
      </c>
      <c r="X15" s="80">
        <f>IF($N15="",0,SUMIFS(#REF!,#REF!,$N15))</f>
        <v>0</v>
      </c>
      <c r="Y15" s="80">
        <f>IF($N15="",0,SUMIFS(#REF!,#REF!,$N15))</f>
        <v>0</v>
      </c>
      <c r="Z15" s="80">
        <f>IF($N15="",0,SUMIFS(#REF!,#REF!,$N15))</f>
        <v>0</v>
      </c>
      <c r="AA15" s="80">
        <f>IF($N15="",0,SUMIFS(#REF!,#REF!,$N15))</f>
        <v>0</v>
      </c>
      <c r="AB15" s="155">
        <f>IF($N15="",0,SUMIFS(#REF!,#REF!,$N15))</f>
        <v>0</v>
      </c>
      <c r="AC15" s="147">
        <f t="shared" si="0"/>
        <v>0</v>
      </c>
      <c r="AD15" s="80">
        <f t="shared" si="1"/>
        <v>0</v>
      </c>
      <c r="AE15" s="80">
        <f t="shared" si="2"/>
        <v>0</v>
      </c>
      <c r="AF15" s="80">
        <f t="shared" si="3"/>
        <v>0</v>
      </c>
      <c r="AG15" s="80">
        <f t="shared" si="4"/>
        <v>0</v>
      </c>
    </row>
    <row r="16" spans="1:40" ht="24.95" customHeight="1" thickBot="1">
      <c r="N16" s="19"/>
      <c r="O16" s="122" t="s">
        <v>152</v>
      </c>
      <c r="P16" s="1116"/>
      <c r="Q16" s="138">
        <f t="shared" ref="Q16:AB16" si="5">+SUM(Q9:Q15)</f>
        <v>0</v>
      </c>
      <c r="R16" s="139">
        <f t="shared" si="5"/>
        <v>0</v>
      </c>
      <c r="S16" s="139">
        <f t="shared" si="5"/>
        <v>0</v>
      </c>
      <c r="T16" s="139">
        <f t="shared" si="5"/>
        <v>0</v>
      </c>
      <c r="U16" s="139">
        <f t="shared" si="5"/>
        <v>0</v>
      </c>
      <c r="V16" s="139">
        <f t="shared" si="5"/>
        <v>0</v>
      </c>
      <c r="W16" s="139">
        <f t="shared" si="5"/>
        <v>0</v>
      </c>
      <c r="X16" s="139">
        <f t="shared" si="5"/>
        <v>0</v>
      </c>
      <c r="Y16" s="139">
        <f t="shared" si="5"/>
        <v>0</v>
      </c>
      <c r="Z16" s="139">
        <f t="shared" si="5"/>
        <v>0</v>
      </c>
      <c r="AA16" s="139">
        <f t="shared" si="5"/>
        <v>0</v>
      </c>
      <c r="AB16" s="156">
        <f t="shared" si="5"/>
        <v>0</v>
      </c>
      <c r="AC16" s="148">
        <f>SUM(Q16:S16)</f>
        <v>0</v>
      </c>
      <c r="AD16" s="140">
        <f>SUM(T16:V16)</f>
        <v>0</v>
      </c>
      <c r="AE16" s="140">
        <f>SUM(W16:Y16)</f>
        <v>0</v>
      </c>
      <c r="AF16" s="140">
        <f>SUM(Z16:AB16)</f>
        <v>0</v>
      </c>
      <c r="AG16" s="140">
        <f>SUM(AC16:AF16)</f>
        <v>0</v>
      </c>
    </row>
    <row r="17" spans="1:40" ht="24.95" customHeight="1" thickTop="1">
      <c r="N17" s="19"/>
      <c r="O17" s="123" t="s">
        <v>153</v>
      </c>
      <c r="P17" s="1117"/>
      <c r="Q17" s="124"/>
      <c r="R17" s="125"/>
      <c r="S17" s="125"/>
      <c r="T17" s="125"/>
      <c r="U17" s="125"/>
      <c r="V17" s="125"/>
      <c r="W17" s="125"/>
      <c r="X17" s="125"/>
      <c r="Y17" s="125"/>
      <c r="Z17" s="125"/>
      <c r="AA17" s="125"/>
      <c r="AB17" s="157"/>
      <c r="AC17" s="149"/>
      <c r="AD17" s="125"/>
      <c r="AE17" s="125"/>
      <c r="AF17" s="125"/>
      <c r="AG17" s="126"/>
    </row>
    <row r="18" spans="1:40" ht="24.95" customHeight="1">
      <c r="N18" s="19"/>
      <c r="O18" s="121" t="s">
        <v>145</v>
      </c>
      <c r="P18" s="1115"/>
      <c r="Q18" s="88">
        <f>IF($N18="",0,SUMIFS(#REF!,#REF!,$N18))</f>
        <v>0</v>
      </c>
      <c r="R18" s="81">
        <f>IF($N18="",0,SUMIFS(#REF!,#REF!,$N18))</f>
        <v>0</v>
      </c>
      <c r="S18" s="81">
        <f>IF($N18="",0,SUMIFS(#REF!,#REF!,$N18))</f>
        <v>0</v>
      </c>
      <c r="T18" s="81">
        <f>IF($N18="",0,SUMIFS(#REF!,#REF!,$N18))</f>
        <v>0</v>
      </c>
      <c r="U18" s="81">
        <f>IF($N18="",0,SUMIFS(#REF!,#REF!,$N18))</f>
        <v>0</v>
      </c>
      <c r="V18" s="81">
        <f>IF($N18="",0,SUMIFS(#REF!,#REF!,$N18))</f>
        <v>0</v>
      </c>
      <c r="W18" s="81">
        <f>IF($N18="",0,SUMIFS(#REF!,#REF!,$N18))</f>
        <v>0</v>
      </c>
      <c r="X18" s="81">
        <f>IF($N18="",0,SUMIFS(#REF!,#REF!,$N18))</f>
        <v>0</v>
      </c>
      <c r="Y18" s="81">
        <f>IF($N18="",0,SUMIFS(#REF!,#REF!,$N18))</f>
        <v>0</v>
      </c>
      <c r="Z18" s="81">
        <f>IF($N18="",0,SUMIFS(#REF!,#REF!,$N18))</f>
        <v>0</v>
      </c>
      <c r="AA18" s="81">
        <f>IF($N18="",0,SUMIFS(#REF!,#REF!,$N18))</f>
        <v>0</v>
      </c>
      <c r="AB18" s="158">
        <f>IF($N18="",0,SUMIFS(#REF!,#REF!,$N18))</f>
        <v>0</v>
      </c>
      <c r="AC18" s="150">
        <f>SUM(Q18:S18)/3</f>
        <v>0</v>
      </c>
      <c r="AD18" s="81">
        <f>SUM(T18:V18)/3</f>
        <v>0</v>
      </c>
      <c r="AE18" s="81">
        <f t="shared" ref="AE18:AE24" si="6">SUM(W18:Y18)/3</f>
        <v>0</v>
      </c>
      <c r="AF18" s="81">
        <f t="shared" ref="AF18:AF24" si="7">SUM(Z18:AB18)/3</f>
        <v>0</v>
      </c>
      <c r="AG18" s="81">
        <f t="shared" ref="AG18:AG24" si="8">SUM(AC18:AF18)/4</f>
        <v>0</v>
      </c>
    </row>
    <row r="19" spans="1:40" ht="24.95" customHeight="1">
      <c r="N19" s="19"/>
      <c r="O19" s="121" t="s">
        <v>146</v>
      </c>
      <c r="P19" s="1115"/>
      <c r="Q19" s="88">
        <f>IF($N19="",0,SUMIFS(#REF!,#REF!,$N19))</f>
        <v>0</v>
      </c>
      <c r="R19" s="81">
        <f>IF($N19="",0,SUMIFS(#REF!,#REF!,$N19))</f>
        <v>0</v>
      </c>
      <c r="S19" s="81">
        <f>IF($N19="",0,SUMIFS(#REF!,#REF!,$N19))</f>
        <v>0</v>
      </c>
      <c r="T19" s="81">
        <f>IF($N19="",0,SUMIFS(#REF!,#REF!,$N19))</f>
        <v>0</v>
      </c>
      <c r="U19" s="81">
        <f>IF($N19="",0,SUMIFS(#REF!,#REF!,$N19))</f>
        <v>0</v>
      </c>
      <c r="V19" s="81">
        <f>IF($N19="",0,SUMIFS(#REF!,#REF!,$N19))</f>
        <v>0</v>
      </c>
      <c r="W19" s="81">
        <f>IF($N19="",0,SUMIFS(#REF!,#REF!,$N19))</f>
        <v>0</v>
      </c>
      <c r="X19" s="81">
        <f>IF($N19="",0,SUMIFS(#REF!,#REF!,$N19))</f>
        <v>0</v>
      </c>
      <c r="Y19" s="81">
        <f>IF($N19="",0,SUMIFS(#REF!,#REF!,$N19))</f>
        <v>0</v>
      </c>
      <c r="Z19" s="81">
        <f>IF($N19="",0,SUMIFS(#REF!,#REF!,$N19))</f>
        <v>0</v>
      </c>
      <c r="AA19" s="81">
        <f>IF($N19="",0,SUMIFS(#REF!,#REF!,$N19))</f>
        <v>0</v>
      </c>
      <c r="AB19" s="158">
        <f>IF($N19="",0,SUMIFS(#REF!,#REF!,$N19))</f>
        <v>0</v>
      </c>
      <c r="AC19" s="150">
        <f t="shared" ref="AC19:AC24" si="9">SUM(Q19:S19)/3</f>
        <v>0</v>
      </c>
      <c r="AD19" s="81">
        <f t="shared" ref="AD19:AD24" si="10">SUM(T19:V19)/3</f>
        <v>0</v>
      </c>
      <c r="AE19" s="81">
        <f t="shared" si="6"/>
        <v>0</v>
      </c>
      <c r="AF19" s="81">
        <f t="shared" si="7"/>
        <v>0</v>
      </c>
      <c r="AG19" s="81">
        <f t="shared" si="8"/>
        <v>0</v>
      </c>
    </row>
    <row r="20" spans="1:40" ht="24.95" customHeight="1">
      <c r="N20" s="19"/>
      <c r="O20" s="121" t="s">
        <v>147</v>
      </c>
      <c r="P20" s="1115"/>
      <c r="Q20" s="88">
        <f>IF($N20="",0,SUMIFS(#REF!,#REF!,$N20))</f>
        <v>0</v>
      </c>
      <c r="R20" s="81">
        <f>IF($N20="",0,SUMIFS(#REF!,#REF!,$N20))</f>
        <v>0</v>
      </c>
      <c r="S20" s="81">
        <f>IF($N20="",0,SUMIFS(#REF!,#REF!,$N20))</f>
        <v>0</v>
      </c>
      <c r="T20" s="81">
        <f>IF($N20="",0,SUMIFS(#REF!,#REF!,$N20))</f>
        <v>0</v>
      </c>
      <c r="U20" s="81">
        <f>IF($N20="",0,SUMIFS(#REF!,#REF!,$N20))</f>
        <v>0</v>
      </c>
      <c r="V20" s="81">
        <f>IF($N20="",0,SUMIFS(#REF!,#REF!,$N20))</f>
        <v>0</v>
      </c>
      <c r="W20" s="81">
        <f>IF($N20="",0,SUMIFS(#REF!,#REF!,$N20))</f>
        <v>0</v>
      </c>
      <c r="X20" s="81">
        <f>IF($N20="",0,SUMIFS(#REF!,#REF!,$N20))</f>
        <v>0</v>
      </c>
      <c r="Y20" s="81">
        <f>IF($N20="",0,SUMIFS(#REF!,#REF!,$N20))</f>
        <v>0</v>
      </c>
      <c r="Z20" s="81">
        <f>IF($N20="",0,SUMIFS(#REF!,#REF!,$N20))</f>
        <v>0</v>
      </c>
      <c r="AA20" s="81">
        <f>IF($N20="",0,SUMIFS(#REF!,#REF!,$N20))</f>
        <v>0</v>
      </c>
      <c r="AB20" s="158">
        <f>IF($N20="",0,SUMIFS(#REF!,#REF!,$N20))</f>
        <v>0</v>
      </c>
      <c r="AC20" s="150">
        <f t="shared" si="9"/>
        <v>0</v>
      </c>
      <c r="AD20" s="81">
        <f t="shared" si="10"/>
        <v>0</v>
      </c>
      <c r="AE20" s="81">
        <f t="shared" si="6"/>
        <v>0</v>
      </c>
      <c r="AF20" s="81">
        <f t="shared" si="7"/>
        <v>0</v>
      </c>
      <c r="AG20" s="81">
        <f t="shared" si="8"/>
        <v>0</v>
      </c>
    </row>
    <row r="21" spans="1:40" ht="24.95" customHeight="1">
      <c r="N21" s="19"/>
      <c r="O21" s="121" t="s">
        <v>148</v>
      </c>
      <c r="P21" s="1115"/>
      <c r="Q21" s="88">
        <f>IF($N21="",0,SUMIFS(#REF!,#REF!,$N21))</f>
        <v>0</v>
      </c>
      <c r="R21" s="81">
        <f>IF($N21="",0,SUMIFS(#REF!,#REF!,$N21))</f>
        <v>0</v>
      </c>
      <c r="S21" s="81">
        <f>IF($N21="",0,SUMIFS(#REF!,#REF!,$N21))</f>
        <v>0</v>
      </c>
      <c r="T21" s="81">
        <f>IF($N21="",0,SUMIFS(#REF!,#REF!,$N21))</f>
        <v>0</v>
      </c>
      <c r="U21" s="81">
        <f>IF($N21="",0,SUMIFS(#REF!,#REF!,$N21))</f>
        <v>0</v>
      </c>
      <c r="V21" s="81">
        <f>IF($N21="",0,SUMIFS(#REF!,#REF!,$N21))</f>
        <v>0</v>
      </c>
      <c r="W21" s="81">
        <f>IF($N21="",0,SUMIFS(#REF!,#REF!,$N21))</f>
        <v>0</v>
      </c>
      <c r="X21" s="81">
        <f>IF($N21="",0,SUMIFS(#REF!,#REF!,$N21))</f>
        <v>0</v>
      </c>
      <c r="Y21" s="81">
        <f>IF($N21="",0,SUMIFS(#REF!,#REF!,$N21))</f>
        <v>0</v>
      </c>
      <c r="Z21" s="81">
        <f>IF($N21="",0,SUMIFS(#REF!,#REF!,$N21))</f>
        <v>0</v>
      </c>
      <c r="AA21" s="81">
        <f>IF($N21="",0,SUMIFS(#REF!,#REF!,$N21))</f>
        <v>0</v>
      </c>
      <c r="AB21" s="158">
        <f>IF($N21="",0,SUMIFS(#REF!,#REF!,$N21))</f>
        <v>0</v>
      </c>
      <c r="AC21" s="150">
        <f t="shared" si="9"/>
        <v>0</v>
      </c>
      <c r="AD21" s="81">
        <f t="shared" si="10"/>
        <v>0</v>
      </c>
      <c r="AE21" s="81">
        <f t="shared" si="6"/>
        <v>0</v>
      </c>
      <c r="AF21" s="81">
        <f t="shared" si="7"/>
        <v>0</v>
      </c>
      <c r="AG21" s="81">
        <f t="shared" si="8"/>
        <v>0</v>
      </c>
    </row>
    <row r="22" spans="1:40" ht="24.95" customHeight="1">
      <c r="N22" s="19"/>
      <c r="O22" s="121" t="s">
        <v>149</v>
      </c>
      <c r="P22" s="1115"/>
      <c r="Q22" s="88">
        <f>IF($N22="",0,SUMIFS(#REF!,#REF!,$N22))</f>
        <v>0</v>
      </c>
      <c r="R22" s="81">
        <f>IF($N22="",0,SUMIFS(#REF!,#REF!,$N22))</f>
        <v>0</v>
      </c>
      <c r="S22" s="81">
        <f>IF($N22="",0,SUMIFS(#REF!,#REF!,$N22))</f>
        <v>0</v>
      </c>
      <c r="T22" s="81">
        <f>IF($N22="",0,SUMIFS(#REF!,#REF!,$N22))</f>
        <v>0</v>
      </c>
      <c r="U22" s="81">
        <f>IF($N22="",0,SUMIFS(#REF!,#REF!,$N22))</f>
        <v>0</v>
      </c>
      <c r="V22" s="81">
        <f>IF($N22="",0,SUMIFS(#REF!,#REF!,$N22))</f>
        <v>0</v>
      </c>
      <c r="W22" s="81">
        <f>IF($N22="",0,SUMIFS(#REF!,#REF!,$N22))</f>
        <v>0</v>
      </c>
      <c r="X22" s="81">
        <f>IF($N22="",0,SUMIFS(#REF!,#REF!,$N22))</f>
        <v>0</v>
      </c>
      <c r="Y22" s="81">
        <f>IF($N22="",0,SUMIFS(#REF!,#REF!,$N22))</f>
        <v>0</v>
      </c>
      <c r="Z22" s="81">
        <f>IF($N22="",0,SUMIFS(#REF!,#REF!,$N22))</f>
        <v>0</v>
      </c>
      <c r="AA22" s="81">
        <f>IF($N22="",0,SUMIFS(#REF!,#REF!,$N22))</f>
        <v>0</v>
      </c>
      <c r="AB22" s="158">
        <f>IF($N22="",0,SUMIFS(#REF!,#REF!,$N22))</f>
        <v>0</v>
      </c>
      <c r="AC22" s="150">
        <f t="shared" si="9"/>
        <v>0</v>
      </c>
      <c r="AD22" s="81">
        <f t="shared" si="10"/>
        <v>0</v>
      </c>
      <c r="AE22" s="81">
        <f t="shared" si="6"/>
        <v>0</v>
      </c>
      <c r="AF22" s="81">
        <f t="shared" si="7"/>
        <v>0</v>
      </c>
      <c r="AG22" s="81">
        <f t="shared" si="8"/>
        <v>0</v>
      </c>
    </row>
    <row r="23" spans="1:40" ht="24.95" customHeight="1">
      <c r="N23" s="19"/>
      <c r="O23" s="121" t="s">
        <v>150</v>
      </c>
      <c r="P23" s="1115"/>
      <c r="Q23" s="88">
        <f>IF($N23="",0,SUMIFS(#REF!,#REF!,$N23))</f>
        <v>0</v>
      </c>
      <c r="R23" s="81">
        <f>IF($N23="",0,SUMIFS(#REF!,#REF!,$N23))</f>
        <v>0</v>
      </c>
      <c r="S23" s="81">
        <f>IF($N23="",0,SUMIFS(#REF!,#REF!,$N23))</f>
        <v>0</v>
      </c>
      <c r="T23" s="81">
        <f>IF($N23="",0,SUMIFS(#REF!,#REF!,$N23))</f>
        <v>0</v>
      </c>
      <c r="U23" s="81">
        <f>IF($N23="",0,SUMIFS(#REF!,#REF!,$N23))</f>
        <v>0</v>
      </c>
      <c r="V23" s="81">
        <f>IF($N23="",0,SUMIFS(#REF!,#REF!,$N23))</f>
        <v>0</v>
      </c>
      <c r="W23" s="81">
        <f>IF($N23="",0,SUMIFS(#REF!,#REF!,$N23))</f>
        <v>0</v>
      </c>
      <c r="X23" s="81">
        <f>IF($N23="",0,SUMIFS(#REF!,#REF!,$N23))</f>
        <v>0</v>
      </c>
      <c r="Y23" s="81">
        <f>IF($N23="",0,SUMIFS(#REF!,#REF!,$N23))</f>
        <v>0</v>
      </c>
      <c r="Z23" s="81">
        <f>IF($N23="",0,SUMIFS(#REF!,#REF!,$N23))</f>
        <v>0</v>
      </c>
      <c r="AA23" s="81">
        <f>IF($N23="",0,SUMIFS(#REF!,#REF!,$N23))</f>
        <v>0</v>
      </c>
      <c r="AB23" s="158">
        <f>IF($N23="",0,SUMIFS(#REF!,#REF!,$N23))</f>
        <v>0</v>
      </c>
      <c r="AC23" s="150">
        <f t="shared" si="9"/>
        <v>0</v>
      </c>
      <c r="AD23" s="81">
        <f t="shared" si="10"/>
        <v>0</v>
      </c>
      <c r="AE23" s="81">
        <f t="shared" si="6"/>
        <v>0</v>
      </c>
      <c r="AF23" s="81">
        <f t="shared" si="7"/>
        <v>0</v>
      </c>
      <c r="AG23" s="81">
        <f t="shared" si="8"/>
        <v>0</v>
      </c>
    </row>
    <row r="24" spans="1:40" ht="24.95" customHeight="1" thickBot="1">
      <c r="B24" s="19"/>
      <c r="C24" s="19"/>
      <c r="D24" s="19"/>
      <c r="E24" s="19"/>
      <c r="F24" s="19"/>
      <c r="G24" s="19"/>
      <c r="H24" s="19"/>
      <c r="I24" s="19"/>
      <c r="J24" s="19"/>
      <c r="K24" s="19"/>
      <c r="L24" s="19"/>
      <c r="M24" s="19"/>
      <c r="N24" s="19"/>
      <c r="O24" s="129" t="s">
        <v>151</v>
      </c>
      <c r="P24" s="1115"/>
      <c r="Q24" s="143">
        <f>IF($N24="",0,SUMIFS(#REF!,#REF!,$N24))</f>
        <v>0</v>
      </c>
      <c r="R24" s="81">
        <f>IF($N24="",0,SUMIFS(#REF!,#REF!,$N24))</f>
        <v>0</v>
      </c>
      <c r="S24" s="81">
        <f>IF($N24="",0,SUMIFS(#REF!,#REF!,$N24))</f>
        <v>0</v>
      </c>
      <c r="T24" s="81">
        <f>IF($N24="",0,SUMIFS(#REF!,#REF!,$N24))</f>
        <v>0</v>
      </c>
      <c r="U24" s="81">
        <f>IF($N24="",0,SUMIFS(#REF!,#REF!,$N24))</f>
        <v>0</v>
      </c>
      <c r="V24" s="81">
        <f>IF($N24="",0,SUMIFS(#REF!,#REF!,$N24))</f>
        <v>0</v>
      </c>
      <c r="W24" s="81">
        <f>IF($N24="",0,SUMIFS(#REF!,#REF!,$N24))</f>
        <v>0</v>
      </c>
      <c r="X24" s="81">
        <f>IF($N24="",0,SUMIFS(#REF!,#REF!,$N24))</f>
        <v>0</v>
      </c>
      <c r="Y24" s="81">
        <f>IF($N24="",0,SUMIFS(#REF!,#REF!,$N24))</f>
        <v>0</v>
      </c>
      <c r="Z24" s="81">
        <f>IF($N24="",0,SUMIFS(#REF!,#REF!,$N24))</f>
        <v>0</v>
      </c>
      <c r="AA24" s="81">
        <f>IF($N24="",0,SUMIFS(#REF!,#REF!,$N24))</f>
        <v>0</v>
      </c>
      <c r="AB24" s="158">
        <f>IF($N24="",0,SUMIFS(#REF!,#REF!,$N24))</f>
        <v>0</v>
      </c>
      <c r="AC24" s="150">
        <f t="shared" si="9"/>
        <v>0</v>
      </c>
      <c r="AD24" s="81">
        <f t="shared" si="10"/>
        <v>0</v>
      </c>
      <c r="AE24" s="81">
        <f t="shared" si="6"/>
        <v>0</v>
      </c>
      <c r="AF24" s="81">
        <f t="shared" si="7"/>
        <v>0</v>
      </c>
      <c r="AG24" s="81">
        <f t="shared" si="8"/>
        <v>0</v>
      </c>
    </row>
    <row r="25" spans="1:40" ht="24.95" customHeight="1" thickTop="1" thickBot="1">
      <c r="B25" s="130"/>
      <c r="C25" s="131"/>
      <c r="D25" s="131"/>
      <c r="E25" s="131"/>
      <c r="F25" s="131"/>
      <c r="G25" s="131"/>
      <c r="H25" s="131"/>
      <c r="I25" s="131"/>
      <c r="J25" s="131"/>
      <c r="K25" s="160"/>
      <c r="L25" s="131"/>
      <c r="M25" s="131"/>
      <c r="N25" s="131"/>
      <c r="O25" s="1119" t="s">
        <v>154</v>
      </c>
      <c r="P25" s="141"/>
      <c r="Q25" s="135">
        <f>+SUM(Q18:Q24)</f>
        <v>0</v>
      </c>
      <c r="R25" s="142">
        <f t="shared" ref="R25:AB25" si="11">+SUM(R18:R24)</f>
        <v>0</v>
      </c>
      <c r="S25" s="136">
        <f t="shared" si="11"/>
        <v>0</v>
      </c>
      <c r="T25" s="136">
        <f t="shared" si="11"/>
        <v>0</v>
      </c>
      <c r="U25" s="136">
        <f t="shared" si="11"/>
        <v>0</v>
      </c>
      <c r="V25" s="136">
        <f t="shared" si="11"/>
        <v>0</v>
      </c>
      <c r="W25" s="136">
        <f t="shared" si="11"/>
        <v>0</v>
      </c>
      <c r="X25" s="136">
        <f t="shared" si="11"/>
        <v>0</v>
      </c>
      <c r="Y25" s="136">
        <f t="shared" si="11"/>
        <v>0</v>
      </c>
      <c r="Z25" s="136">
        <f t="shared" si="11"/>
        <v>0</v>
      </c>
      <c r="AA25" s="136">
        <f t="shared" si="11"/>
        <v>0</v>
      </c>
      <c r="AB25" s="159">
        <f t="shared" si="11"/>
        <v>0</v>
      </c>
      <c r="AC25" s="151">
        <f>SUM(AC18:AC24)</f>
        <v>0</v>
      </c>
      <c r="AD25" s="137">
        <f>SUM(AD18:AD24)</f>
        <v>0</v>
      </c>
      <c r="AE25" s="137">
        <f>SUM(AE18:AE24)</f>
        <v>0</v>
      </c>
      <c r="AF25" s="137">
        <f>SUM(AF18:AF24)</f>
        <v>0</v>
      </c>
      <c r="AG25" s="137">
        <f>SUM(AG18:AG24)</f>
        <v>0</v>
      </c>
    </row>
    <row r="26" spans="1:40" ht="30" customHeight="1" thickTop="1">
      <c r="B26" s="132"/>
      <c r="C26" s="19"/>
      <c r="D26" s="19"/>
      <c r="E26" s="19"/>
      <c r="F26" s="19"/>
      <c r="G26" s="19"/>
      <c r="H26" s="19"/>
      <c r="I26" s="19"/>
      <c r="J26" s="19"/>
      <c r="K26" s="19"/>
      <c r="L26" s="19"/>
      <c r="M26" s="19"/>
      <c r="N26" s="19"/>
      <c r="O26" s="133"/>
      <c r="P26" s="19"/>
      <c r="Q26" s="19"/>
      <c r="R26" s="19"/>
      <c r="S26" s="19"/>
      <c r="T26" s="19"/>
      <c r="U26" s="19"/>
      <c r="V26" s="19"/>
      <c r="W26" s="19"/>
      <c r="X26" s="19"/>
      <c r="Y26" s="19"/>
      <c r="Z26" s="19"/>
      <c r="AA26" s="19"/>
      <c r="AB26" s="19"/>
    </row>
    <row r="27" spans="1:40" ht="54.95" customHeight="1">
      <c r="A27" s="19"/>
      <c r="B27" s="1469" t="s">
        <v>155</v>
      </c>
      <c r="C27" s="1470"/>
      <c r="D27" s="1470"/>
      <c r="E27" s="1470"/>
      <c r="F27" s="1470"/>
      <c r="G27" s="1470"/>
      <c r="H27" s="1470"/>
      <c r="I27" s="1470"/>
      <c r="J27" s="1470"/>
      <c r="K27" s="1470"/>
      <c r="L27" s="1470"/>
      <c r="M27" s="1470"/>
      <c r="N27" s="1470"/>
      <c r="O27" s="1471"/>
      <c r="P27" s="677"/>
      <c r="Q27" s="1472" t="s">
        <v>156</v>
      </c>
      <c r="R27" s="1473"/>
      <c r="S27" s="1473"/>
      <c r="T27" s="1473"/>
      <c r="U27" s="1473"/>
      <c r="V27" s="1473"/>
      <c r="W27" s="1473"/>
      <c r="X27" s="1473"/>
      <c r="Y27" s="1473"/>
      <c r="Z27" s="1473"/>
      <c r="AA27" s="1473"/>
      <c r="AB27" s="1474"/>
      <c r="AC27" s="1475" t="s">
        <v>157</v>
      </c>
      <c r="AD27" s="1475"/>
      <c r="AE27" s="1475"/>
      <c r="AF27" s="1475"/>
      <c r="AG27" s="1475"/>
      <c r="AH27" s="1475"/>
      <c r="AI27" s="1475"/>
      <c r="AJ27" s="1475"/>
      <c r="AK27" s="1475"/>
      <c r="AL27" s="1475"/>
      <c r="AM27" s="1475"/>
      <c r="AN27" s="1475"/>
    </row>
    <row r="28" spans="1:40" ht="54.95" customHeight="1">
      <c r="A28" s="19"/>
      <c r="B28" s="104" t="s">
        <v>158</v>
      </c>
      <c r="C28" s="104" t="s">
        <v>159</v>
      </c>
      <c r="D28" s="102" t="s">
        <v>160</v>
      </c>
      <c r="E28" s="102" t="s">
        <v>161</v>
      </c>
      <c r="F28" s="102" t="s">
        <v>162</v>
      </c>
      <c r="G28" s="102" t="s">
        <v>163</v>
      </c>
      <c r="H28" s="102" t="s">
        <v>164</v>
      </c>
      <c r="I28" s="102" t="s">
        <v>165</v>
      </c>
      <c r="J28" s="102" t="s">
        <v>166</v>
      </c>
      <c r="K28" s="102" t="s">
        <v>167</v>
      </c>
      <c r="L28" s="103" t="s">
        <v>168</v>
      </c>
      <c r="M28" s="104" t="s">
        <v>169</v>
      </c>
      <c r="N28" s="105" t="s">
        <v>170</v>
      </c>
      <c r="O28" s="101" t="s">
        <v>171</v>
      </c>
      <c r="P28" s="106"/>
      <c r="Q28" s="675" t="s">
        <v>132</v>
      </c>
      <c r="R28" s="675" t="s">
        <v>133</v>
      </c>
      <c r="S28" s="675" t="s">
        <v>134</v>
      </c>
      <c r="T28" s="675" t="s">
        <v>135</v>
      </c>
      <c r="U28" s="676" t="s">
        <v>86</v>
      </c>
      <c r="V28" s="676" t="s">
        <v>136</v>
      </c>
      <c r="W28" s="112" t="s">
        <v>137</v>
      </c>
      <c r="X28" s="676" t="s">
        <v>138</v>
      </c>
      <c r="Y28" s="112" t="s">
        <v>139</v>
      </c>
      <c r="Z28" s="676" t="s">
        <v>140</v>
      </c>
      <c r="AA28" s="112" t="s">
        <v>141</v>
      </c>
      <c r="AB28" s="676" t="s">
        <v>142</v>
      </c>
      <c r="AC28" s="134" t="s">
        <v>132</v>
      </c>
      <c r="AD28" s="128" t="s">
        <v>133</v>
      </c>
      <c r="AE28" s="128" t="s">
        <v>134</v>
      </c>
      <c r="AF28" s="128" t="s">
        <v>135</v>
      </c>
      <c r="AG28" s="128" t="s">
        <v>86</v>
      </c>
      <c r="AH28" s="128" t="s">
        <v>136</v>
      </c>
      <c r="AI28" s="128" t="s">
        <v>137</v>
      </c>
      <c r="AJ28" s="128" t="s">
        <v>138</v>
      </c>
      <c r="AK28" s="128" t="s">
        <v>139</v>
      </c>
      <c r="AL28" s="128" t="s">
        <v>140</v>
      </c>
      <c r="AM28" s="128" t="s">
        <v>141</v>
      </c>
      <c r="AN28" s="128" t="s">
        <v>142</v>
      </c>
    </row>
    <row r="29" spans="1:40" s="6" customFormat="1" ht="24.95" customHeight="1" thickTop="1">
      <c r="A29" s="1109"/>
      <c r="B29" s="1110"/>
      <c r="C29" s="161"/>
      <c r="D29" s="90"/>
      <c r="E29" s="90"/>
      <c r="F29" s="90"/>
      <c r="G29" s="90"/>
      <c r="H29" s="91">
        <v>0</v>
      </c>
      <c r="I29" s="92">
        <v>0</v>
      </c>
      <c r="J29" s="93">
        <f>(H29*I29)*12</f>
        <v>0</v>
      </c>
      <c r="K29" s="94">
        <v>1</v>
      </c>
      <c r="L29" s="92">
        <f>J29*K29</f>
        <v>0</v>
      </c>
      <c r="M29" s="95">
        <v>0.3</v>
      </c>
      <c r="N29" s="92">
        <f>+L29*(1+M29)</f>
        <v>0</v>
      </c>
      <c r="O29" s="1111"/>
      <c r="P29" s="107"/>
      <c r="Q29" s="780">
        <v>0</v>
      </c>
      <c r="R29" s="781">
        <v>0</v>
      </c>
      <c r="S29" s="782">
        <v>0</v>
      </c>
      <c r="T29" s="782">
        <v>0</v>
      </c>
      <c r="U29" s="782">
        <v>0</v>
      </c>
      <c r="V29" s="782">
        <v>0</v>
      </c>
      <c r="W29" s="782">
        <v>0</v>
      </c>
      <c r="X29" s="782">
        <v>0</v>
      </c>
      <c r="Y29" s="782">
        <v>0</v>
      </c>
      <c r="Z29" s="782">
        <v>0</v>
      </c>
      <c r="AA29" s="782">
        <v>0</v>
      </c>
      <c r="AB29" s="782">
        <v>0</v>
      </c>
      <c r="AC29" s="787">
        <f>+Q29*$M29/12/1000</f>
        <v>0</v>
      </c>
      <c r="AD29" s="786">
        <f t="shared" ref="AD29:AD52" si="12">+R29*$M29/12/1000</f>
        <v>0</v>
      </c>
      <c r="AE29" s="786">
        <f t="shared" ref="AE29:AE51" si="13">+S29*$M29/12/1000</f>
        <v>0</v>
      </c>
      <c r="AF29" s="787">
        <f t="shared" ref="AF29:AF51" si="14">+T29*$M29/12/1000</f>
        <v>0</v>
      </c>
      <c r="AG29" s="786">
        <f t="shared" ref="AG29:AG51" si="15">+U29*$M29/12/1000</f>
        <v>0</v>
      </c>
      <c r="AH29" s="786">
        <f t="shared" ref="AH29:AH51" si="16">+V29*$M29/12/1000</f>
        <v>0</v>
      </c>
      <c r="AI29" s="786">
        <f t="shared" ref="AI29:AI51" si="17">+W29*$M29/12/1000</f>
        <v>0</v>
      </c>
      <c r="AJ29" s="786">
        <f t="shared" ref="AJ29:AJ51" si="18">+X29*$M29/12/1000</f>
        <v>0</v>
      </c>
      <c r="AK29" s="786">
        <f t="shared" ref="AK29:AK51" si="19">+Y29*$M29/12/1000</f>
        <v>0</v>
      </c>
      <c r="AL29" s="786">
        <f t="shared" ref="AL29:AL51" si="20">+Z29*$M29/12/1000</f>
        <v>0</v>
      </c>
      <c r="AM29" s="786">
        <f t="shared" ref="AM29:AM51" si="21">+AA29*$M29/12/1000</f>
        <v>0</v>
      </c>
      <c r="AN29" s="786">
        <f t="shared" ref="AN29:AN51" si="22">+AB29*$M29/12/1000</f>
        <v>0</v>
      </c>
    </row>
    <row r="30" spans="1:40" s="6" customFormat="1" ht="24.95" customHeight="1">
      <c r="A30" s="1109"/>
      <c r="B30" s="82"/>
      <c r="C30" s="82"/>
      <c r="D30" s="82"/>
      <c r="E30" s="82"/>
      <c r="F30" s="82"/>
      <c r="G30" s="82"/>
      <c r="H30" s="83">
        <v>0</v>
      </c>
      <c r="I30" s="84">
        <v>0</v>
      </c>
      <c r="J30" s="85">
        <f t="shared" ref="J30:J48" si="23">(H30*I30)*12</f>
        <v>0</v>
      </c>
      <c r="K30" s="86">
        <v>1</v>
      </c>
      <c r="L30" s="84">
        <f t="shared" ref="L30:L48" si="24">J30*K30</f>
        <v>0</v>
      </c>
      <c r="M30" s="87">
        <v>0.3</v>
      </c>
      <c r="N30" s="84">
        <f t="shared" ref="N30:N48" si="25">+L30*(1+M30)</f>
        <v>0</v>
      </c>
      <c r="O30" s="1112"/>
      <c r="P30" s="107"/>
      <c r="Q30" s="780">
        <v>0</v>
      </c>
      <c r="R30" s="783">
        <v>0</v>
      </c>
      <c r="S30" s="780">
        <v>0</v>
      </c>
      <c r="T30" s="780">
        <v>0</v>
      </c>
      <c r="U30" s="780">
        <v>0</v>
      </c>
      <c r="V30" s="780">
        <v>0</v>
      </c>
      <c r="W30" s="780">
        <v>0</v>
      </c>
      <c r="X30" s="780">
        <v>0</v>
      </c>
      <c r="Y30" s="780">
        <v>0</v>
      </c>
      <c r="Z30" s="780">
        <v>0</v>
      </c>
      <c r="AA30" s="780">
        <v>0</v>
      </c>
      <c r="AB30" s="780">
        <v>0</v>
      </c>
      <c r="AC30" s="787">
        <f t="shared" ref="AC30:AD61" si="26">+Q30*$M30/12/1000</f>
        <v>0</v>
      </c>
      <c r="AD30" s="786">
        <f t="shared" si="12"/>
        <v>0</v>
      </c>
      <c r="AE30" s="786">
        <f t="shared" si="13"/>
        <v>0</v>
      </c>
      <c r="AF30" s="787">
        <f t="shared" si="14"/>
        <v>0</v>
      </c>
      <c r="AG30" s="786">
        <f t="shared" si="15"/>
        <v>0</v>
      </c>
      <c r="AH30" s="786">
        <f t="shared" si="16"/>
        <v>0</v>
      </c>
      <c r="AI30" s="786">
        <f t="shared" si="17"/>
        <v>0</v>
      </c>
      <c r="AJ30" s="786">
        <f t="shared" si="18"/>
        <v>0</v>
      </c>
      <c r="AK30" s="786">
        <f t="shared" si="19"/>
        <v>0</v>
      </c>
      <c r="AL30" s="786">
        <f t="shared" si="20"/>
        <v>0</v>
      </c>
      <c r="AM30" s="786">
        <f t="shared" si="21"/>
        <v>0</v>
      </c>
      <c r="AN30" s="786">
        <f t="shared" si="22"/>
        <v>0</v>
      </c>
    </row>
    <row r="31" spans="1:40" s="6" customFormat="1" ht="24.95" customHeight="1">
      <c r="A31" s="1109"/>
      <c r="B31" s="82"/>
      <c r="C31" s="89"/>
      <c r="D31" s="89"/>
      <c r="E31" s="89"/>
      <c r="F31" s="89"/>
      <c r="G31" s="89"/>
      <c r="H31" s="96">
        <v>0</v>
      </c>
      <c r="I31" s="97">
        <v>0</v>
      </c>
      <c r="J31" s="98">
        <f t="shared" si="23"/>
        <v>0</v>
      </c>
      <c r="K31" s="99">
        <v>1</v>
      </c>
      <c r="L31" s="97">
        <f t="shared" si="24"/>
        <v>0</v>
      </c>
      <c r="M31" s="100">
        <v>0.3</v>
      </c>
      <c r="N31" s="97">
        <f t="shared" si="25"/>
        <v>0</v>
      </c>
      <c r="O31" s="1113"/>
      <c r="P31" s="107"/>
      <c r="Q31" s="780">
        <v>0</v>
      </c>
      <c r="R31" s="783">
        <v>0</v>
      </c>
      <c r="S31" s="780">
        <v>0</v>
      </c>
      <c r="T31" s="780">
        <v>0</v>
      </c>
      <c r="U31" s="780">
        <v>0</v>
      </c>
      <c r="V31" s="780">
        <v>0</v>
      </c>
      <c r="W31" s="780">
        <v>0</v>
      </c>
      <c r="X31" s="780">
        <v>0</v>
      </c>
      <c r="Y31" s="780">
        <v>0</v>
      </c>
      <c r="Z31" s="780">
        <v>0</v>
      </c>
      <c r="AA31" s="780">
        <v>0</v>
      </c>
      <c r="AB31" s="780">
        <v>0</v>
      </c>
      <c r="AC31" s="787">
        <f t="shared" si="26"/>
        <v>0</v>
      </c>
      <c r="AD31" s="786">
        <f t="shared" si="12"/>
        <v>0</v>
      </c>
      <c r="AE31" s="786">
        <f t="shared" si="13"/>
        <v>0</v>
      </c>
      <c r="AF31" s="787">
        <f t="shared" si="14"/>
        <v>0</v>
      </c>
      <c r="AG31" s="786">
        <f t="shared" si="15"/>
        <v>0</v>
      </c>
      <c r="AH31" s="786">
        <f t="shared" si="16"/>
        <v>0</v>
      </c>
      <c r="AI31" s="786">
        <f t="shared" si="17"/>
        <v>0</v>
      </c>
      <c r="AJ31" s="786">
        <f t="shared" si="18"/>
        <v>0</v>
      </c>
      <c r="AK31" s="786">
        <f t="shared" si="19"/>
        <v>0</v>
      </c>
      <c r="AL31" s="786">
        <f t="shared" si="20"/>
        <v>0</v>
      </c>
      <c r="AM31" s="786">
        <f t="shared" si="21"/>
        <v>0</v>
      </c>
      <c r="AN31" s="786">
        <f t="shared" si="22"/>
        <v>0</v>
      </c>
    </row>
    <row r="32" spans="1:40" s="6" customFormat="1" ht="24.95" customHeight="1">
      <c r="A32" s="1109"/>
      <c r="B32" s="82"/>
      <c r="C32" s="82"/>
      <c r="D32" s="82"/>
      <c r="E32" s="82"/>
      <c r="F32" s="82"/>
      <c r="G32" s="82"/>
      <c r="H32" s="83">
        <v>0</v>
      </c>
      <c r="I32" s="84">
        <v>0</v>
      </c>
      <c r="J32" s="85">
        <f t="shared" si="23"/>
        <v>0</v>
      </c>
      <c r="K32" s="86">
        <v>1</v>
      </c>
      <c r="L32" s="84">
        <f t="shared" si="24"/>
        <v>0</v>
      </c>
      <c r="M32" s="87">
        <v>0.2</v>
      </c>
      <c r="N32" s="84">
        <f t="shared" si="25"/>
        <v>0</v>
      </c>
      <c r="O32" s="1112"/>
      <c r="P32" s="107"/>
      <c r="Q32" s="780">
        <v>0</v>
      </c>
      <c r="R32" s="783">
        <v>0</v>
      </c>
      <c r="S32" s="780">
        <v>0</v>
      </c>
      <c r="T32" s="780">
        <v>0</v>
      </c>
      <c r="U32" s="780">
        <v>0</v>
      </c>
      <c r="V32" s="780">
        <v>0</v>
      </c>
      <c r="W32" s="780">
        <v>0</v>
      </c>
      <c r="X32" s="780">
        <v>0</v>
      </c>
      <c r="Y32" s="780">
        <v>0</v>
      </c>
      <c r="Z32" s="780">
        <v>0</v>
      </c>
      <c r="AA32" s="780">
        <v>0</v>
      </c>
      <c r="AB32" s="780">
        <v>0</v>
      </c>
      <c r="AC32" s="787">
        <f t="shared" si="26"/>
        <v>0</v>
      </c>
      <c r="AD32" s="786">
        <f t="shared" si="12"/>
        <v>0</v>
      </c>
      <c r="AE32" s="786">
        <f t="shared" si="13"/>
        <v>0</v>
      </c>
      <c r="AF32" s="787">
        <f t="shared" si="14"/>
        <v>0</v>
      </c>
      <c r="AG32" s="786">
        <f t="shared" si="15"/>
        <v>0</v>
      </c>
      <c r="AH32" s="786">
        <f t="shared" si="16"/>
        <v>0</v>
      </c>
      <c r="AI32" s="786">
        <f t="shared" si="17"/>
        <v>0</v>
      </c>
      <c r="AJ32" s="786">
        <f t="shared" si="18"/>
        <v>0</v>
      </c>
      <c r="AK32" s="786">
        <f t="shared" si="19"/>
        <v>0</v>
      </c>
      <c r="AL32" s="786">
        <f t="shared" si="20"/>
        <v>0</v>
      </c>
      <c r="AM32" s="786">
        <f t="shared" si="21"/>
        <v>0</v>
      </c>
      <c r="AN32" s="786">
        <f t="shared" si="22"/>
        <v>0</v>
      </c>
    </row>
    <row r="33" spans="1:40" s="6" customFormat="1" ht="24.95" customHeight="1">
      <c r="A33" s="1109"/>
      <c r="B33" s="82"/>
      <c r="C33" s="82"/>
      <c r="D33" s="82"/>
      <c r="E33" s="82"/>
      <c r="F33" s="82"/>
      <c r="G33" s="82"/>
      <c r="H33" s="83">
        <v>0</v>
      </c>
      <c r="I33" s="84">
        <v>0</v>
      </c>
      <c r="J33" s="85">
        <f t="shared" si="23"/>
        <v>0</v>
      </c>
      <c r="K33" s="86">
        <v>1</v>
      </c>
      <c r="L33" s="84">
        <f t="shared" si="24"/>
        <v>0</v>
      </c>
      <c r="M33" s="87">
        <v>0.2</v>
      </c>
      <c r="N33" s="84">
        <f t="shared" si="25"/>
        <v>0</v>
      </c>
      <c r="O33" s="1112"/>
      <c r="P33" s="107"/>
      <c r="Q33" s="780">
        <v>0</v>
      </c>
      <c r="R33" s="783">
        <v>0</v>
      </c>
      <c r="S33" s="780">
        <v>0</v>
      </c>
      <c r="T33" s="780">
        <v>0</v>
      </c>
      <c r="U33" s="780">
        <v>0</v>
      </c>
      <c r="V33" s="780">
        <v>0</v>
      </c>
      <c r="W33" s="780">
        <v>0</v>
      </c>
      <c r="X33" s="780">
        <v>0</v>
      </c>
      <c r="Y33" s="780">
        <v>0</v>
      </c>
      <c r="Z33" s="780">
        <v>0</v>
      </c>
      <c r="AA33" s="780">
        <v>0</v>
      </c>
      <c r="AB33" s="780">
        <v>0</v>
      </c>
      <c r="AC33" s="787">
        <f t="shared" si="26"/>
        <v>0</v>
      </c>
      <c r="AD33" s="786">
        <f t="shared" si="12"/>
        <v>0</v>
      </c>
      <c r="AE33" s="786">
        <f t="shared" si="13"/>
        <v>0</v>
      </c>
      <c r="AF33" s="787">
        <f t="shared" si="14"/>
        <v>0</v>
      </c>
      <c r="AG33" s="786">
        <f t="shared" si="15"/>
        <v>0</v>
      </c>
      <c r="AH33" s="786">
        <f t="shared" si="16"/>
        <v>0</v>
      </c>
      <c r="AI33" s="786">
        <f t="shared" si="17"/>
        <v>0</v>
      </c>
      <c r="AJ33" s="786">
        <f t="shared" si="18"/>
        <v>0</v>
      </c>
      <c r="AK33" s="786">
        <f t="shared" si="19"/>
        <v>0</v>
      </c>
      <c r="AL33" s="786">
        <f t="shared" si="20"/>
        <v>0</v>
      </c>
      <c r="AM33" s="786">
        <f t="shared" si="21"/>
        <v>0</v>
      </c>
      <c r="AN33" s="786">
        <f t="shared" si="22"/>
        <v>0</v>
      </c>
    </row>
    <row r="34" spans="1:40" s="6" customFormat="1" ht="24.95" customHeight="1">
      <c r="A34" s="1109"/>
      <c r="B34" s="82"/>
      <c r="C34" s="82"/>
      <c r="D34" s="82"/>
      <c r="E34" s="82"/>
      <c r="F34" s="82"/>
      <c r="G34" s="82"/>
      <c r="H34" s="83">
        <v>0</v>
      </c>
      <c r="I34" s="84">
        <v>0</v>
      </c>
      <c r="J34" s="85">
        <f t="shared" si="23"/>
        <v>0</v>
      </c>
      <c r="K34" s="86">
        <v>1</v>
      </c>
      <c r="L34" s="84">
        <f t="shared" si="24"/>
        <v>0</v>
      </c>
      <c r="M34" s="87">
        <v>0.2</v>
      </c>
      <c r="N34" s="84">
        <f t="shared" si="25"/>
        <v>0</v>
      </c>
      <c r="O34" s="1112"/>
      <c r="P34" s="107"/>
      <c r="Q34" s="780">
        <v>0</v>
      </c>
      <c r="R34" s="783">
        <v>0</v>
      </c>
      <c r="S34" s="780">
        <v>0</v>
      </c>
      <c r="T34" s="780">
        <v>0</v>
      </c>
      <c r="U34" s="780">
        <v>0</v>
      </c>
      <c r="V34" s="780">
        <v>0</v>
      </c>
      <c r="W34" s="780">
        <v>0</v>
      </c>
      <c r="X34" s="780">
        <v>0</v>
      </c>
      <c r="Y34" s="780">
        <v>0</v>
      </c>
      <c r="Z34" s="780">
        <v>0</v>
      </c>
      <c r="AA34" s="780">
        <v>0</v>
      </c>
      <c r="AB34" s="780">
        <v>0</v>
      </c>
      <c r="AC34" s="787">
        <f t="shared" si="26"/>
        <v>0</v>
      </c>
      <c r="AD34" s="786">
        <f t="shared" si="12"/>
        <v>0</v>
      </c>
      <c r="AE34" s="786">
        <f t="shared" si="13"/>
        <v>0</v>
      </c>
      <c r="AF34" s="787">
        <f t="shared" si="14"/>
        <v>0</v>
      </c>
      <c r="AG34" s="786">
        <f t="shared" si="15"/>
        <v>0</v>
      </c>
      <c r="AH34" s="786">
        <f t="shared" si="16"/>
        <v>0</v>
      </c>
      <c r="AI34" s="786">
        <f t="shared" si="17"/>
        <v>0</v>
      </c>
      <c r="AJ34" s="786">
        <f t="shared" si="18"/>
        <v>0</v>
      </c>
      <c r="AK34" s="786">
        <f t="shared" si="19"/>
        <v>0</v>
      </c>
      <c r="AL34" s="786">
        <f t="shared" si="20"/>
        <v>0</v>
      </c>
      <c r="AM34" s="786">
        <f t="shared" si="21"/>
        <v>0</v>
      </c>
      <c r="AN34" s="786">
        <f t="shared" si="22"/>
        <v>0</v>
      </c>
    </row>
    <row r="35" spans="1:40" s="6" customFormat="1" ht="24.95" customHeight="1">
      <c r="A35" s="1109"/>
      <c r="B35" s="82"/>
      <c r="C35" s="82"/>
      <c r="D35" s="82"/>
      <c r="E35" s="82"/>
      <c r="F35" s="82"/>
      <c r="G35" s="82"/>
      <c r="H35" s="83">
        <v>0</v>
      </c>
      <c r="I35" s="84">
        <v>0</v>
      </c>
      <c r="J35" s="85">
        <f t="shared" si="23"/>
        <v>0</v>
      </c>
      <c r="K35" s="86">
        <v>1</v>
      </c>
      <c r="L35" s="84">
        <f t="shared" si="24"/>
        <v>0</v>
      </c>
      <c r="M35" s="87">
        <v>0.2</v>
      </c>
      <c r="N35" s="84">
        <f t="shared" si="25"/>
        <v>0</v>
      </c>
      <c r="O35" s="1112"/>
      <c r="P35" s="107"/>
      <c r="Q35" s="780">
        <v>0</v>
      </c>
      <c r="R35" s="783">
        <v>0</v>
      </c>
      <c r="S35" s="780">
        <v>0</v>
      </c>
      <c r="T35" s="780">
        <v>0</v>
      </c>
      <c r="U35" s="780">
        <v>0</v>
      </c>
      <c r="V35" s="780">
        <v>0</v>
      </c>
      <c r="W35" s="780">
        <v>0</v>
      </c>
      <c r="X35" s="780">
        <v>0</v>
      </c>
      <c r="Y35" s="780">
        <v>0</v>
      </c>
      <c r="Z35" s="780">
        <v>0</v>
      </c>
      <c r="AA35" s="780">
        <v>0</v>
      </c>
      <c r="AB35" s="780">
        <v>0</v>
      </c>
      <c r="AC35" s="787">
        <f t="shared" si="26"/>
        <v>0</v>
      </c>
      <c r="AD35" s="786">
        <f t="shared" si="12"/>
        <v>0</v>
      </c>
      <c r="AE35" s="786">
        <f t="shared" si="13"/>
        <v>0</v>
      </c>
      <c r="AF35" s="787">
        <f t="shared" si="14"/>
        <v>0</v>
      </c>
      <c r="AG35" s="786">
        <f t="shared" si="15"/>
        <v>0</v>
      </c>
      <c r="AH35" s="786">
        <f t="shared" si="16"/>
        <v>0</v>
      </c>
      <c r="AI35" s="786">
        <f t="shared" si="17"/>
        <v>0</v>
      </c>
      <c r="AJ35" s="786">
        <f t="shared" si="18"/>
        <v>0</v>
      </c>
      <c r="AK35" s="786">
        <f t="shared" si="19"/>
        <v>0</v>
      </c>
      <c r="AL35" s="786">
        <f t="shared" si="20"/>
        <v>0</v>
      </c>
      <c r="AM35" s="786">
        <f t="shared" si="21"/>
        <v>0</v>
      </c>
      <c r="AN35" s="786">
        <f t="shared" si="22"/>
        <v>0</v>
      </c>
    </row>
    <row r="36" spans="1:40" s="6" customFormat="1" ht="24.95" customHeight="1">
      <c r="A36" s="1109"/>
      <c r="B36" s="82"/>
      <c r="C36" s="82"/>
      <c r="D36" s="82"/>
      <c r="E36" s="82"/>
      <c r="F36" s="82"/>
      <c r="G36" s="82"/>
      <c r="H36" s="83">
        <v>0</v>
      </c>
      <c r="I36" s="84">
        <v>0</v>
      </c>
      <c r="J36" s="85">
        <f t="shared" si="23"/>
        <v>0</v>
      </c>
      <c r="K36" s="86">
        <v>1</v>
      </c>
      <c r="L36" s="84">
        <f t="shared" si="24"/>
        <v>0</v>
      </c>
      <c r="M36" s="87">
        <v>0.2</v>
      </c>
      <c r="N36" s="84">
        <f t="shared" si="25"/>
        <v>0</v>
      </c>
      <c r="O36" s="1112"/>
      <c r="P36" s="107"/>
      <c r="Q36" s="780">
        <v>0</v>
      </c>
      <c r="R36" s="783">
        <v>0</v>
      </c>
      <c r="S36" s="780">
        <v>0</v>
      </c>
      <c r="T36" s="780">
        <v>0</v>
      </c>
      <c r="U36" s="780">
        <v>0</v>
      </c>
      <c r="V36" s="780">
        <v>0</v>
      </c>
      <c r="W36" s="780">
        <v>0</v>
      </c>
      <c r="X36" s="780">
        <v>0</v>
      </c>
      <c r="Y36" s="780">
        <v>0</v>
      </c>
      <c r="Z36" s="780">
        <v>0</v>
      </c>
      <c r="AA36" s="780">
        <v>0</v>
      </c>
      <c r="AB36" s="780">
        <v>0</v>
      </c>
      <c r="AC36" s="787">
        <f t="shared" si="26"/>
        <v>0</v>
      </c>
      <c r="AD36" s="786">
        <f t="shared" si="12"/>
        <v>0</v>
      </c>
      <c r="AE36" s="786">
        <f t="shared" si="13"/>
        <v>0</v>
      </c>
      <c r="AF36" s="787">
        <f t="shared" si="14"/>
        <v>0</v>
      </c>
      <c r="AG36" s="786">
        <f t="shared" si="15"/>
        <v>0</v>
      </c>
      <c r="AH36" s="786">
        <f t="shared" si="16"/>
        <v>0</v>
      </c>
      <c r="AI36" s="786">
        <f t="shared" si="17"/>
        <v>0</v>
      </c>
      <c r="AJ36" s="786">
        <f t="shared" si="18"/>
        <v>0</v>
      </c>
      <c r="AK36" s="786">
        <f t="shared" si="19"/>
        <v>0</v>
      </c>
      <c r="AL36" s="786">
        <f t="shared" si="20"/>
        <v>0</v>
      </c>
      <c r="AM36" s="786">
        <f t="shared" si="21"/>
        <v>0</v>
      </c>
      <c r="AN36" s="786">
        <f t="shared" si="22"/>
        <v>0</v>
      </c>
    </row>
    <row r="37" spans="1:40" s="6" customFormat="1" ht="24.95" customHeight="1">
      <c r="A37" s="1109"/>
      <c r="B37" s="82"/>
      <c r="C37" s="82"/>
      <c r="D37" s="82"/>
      <c r="E37" s="82"/>
      <c r="F37" s="82"/>
      <c r="G37" s="82"/>
      <c r="H37" s="83">
        <v>0</v>
      </c>
      <c r="I37" s="84">
        <v>0</v>
      </c>
      <c r="J37" s="85">
        <f t="shared" si="23"/>
        <v>0</v>
      </c>
      <c r="K37" s="86">
        <v>1</v>
      </c>
      <c r="L37" s="84">
        <f t="shared" si="24"/>
        <v>0</v>
      </c>
      <c r="M37" s="87">
        <v>0.2</v>
      </c>
      <c r="N37" s="84">
        <f t="shared" si="25"/>
        <v>0</v>
      </c>
      <c r="O37" s="1112"/>
      <c r="P37" s="107"/>
      <c r="Q37" s="780">
        <v>0</v>
      </c>
      <c r="R37" s="783">
        <v>0</v>
      </c>
      <c r="S37" s="780">
        <v>0</v>
      </c>
      <c r="T37" s="780">
        <v>0</v>
      </c>
      <c r="U37" s="780">
        <v>0</v>
      </c>
      <c r="V37" s="780">
        <v>0</v>
      </c>
      <c r="W37" s="780">
        <v>0</v>
      </c>
      <c r="X37" s="780">
        <v>0</v>
      </c>
      <c r="Y37" s="780">
        <v>0</v>
      </c>
      <c r="Z37" s="780">
        <v>0</v>
      </c>
      <c r="AA37" s="780">
        <v>0</v>
      </c>
      <c r="AB37" s="780">
        <v>0</v>
      </c>
      <c r="AC37" s="787">
        <f t="shared" si="26"/>
        <v>0</v>
      </c>
      <c r="AD37" s="786">
        <f t="shared" si="12"/>
        <v>0</v>
      </c>
      <c r="AE37" s="786">
        <f t="shared" si="13"/>
        <v>0</v>
      </c>
      <c r="AF37" s="787">
        <f t="shared" si="14"/>
        <v>0</v>
      </c>
      <c r="AG37" s="786">
        <f t="shared" si="15"/>
        <v>0</v>
      </c>
      <c r="AH37" s="786">
        <f t="shared" si="16"/>
        <v>0</v>
      </c>
      <c r="AI37" s="786">
        <f t="shared" si="17"/>
        <v>0</v>
      </c>
      <c r="AJ37" s="786">
        <f t="shared" si="18"/>
        <v>0</v>
      </c>
      <c r="AK37" s="786">
        <f t="shared" si="19"/>
        <v>0</v>
      </c>
      <c r="AL37" s="786">
        <f t="shared" si="20"/>
        <v>0</v>
      </c>
      <c r="AM37" s="786">
        <f t="shared" si="21"/>
        <v>0</v>
      </c>
      <c r="AN37" s="786">
        <f t="shared" si="22"/>
        <v>0</v>
      </c>
    </row>
    <row r="38" spans="1:40" s="6" customFormat="1" ht="24.95" customHeight="1">
      <c r="A38" s="1109"/>
      <c r="B38" s="82"/>
      <c r="C38" s="82"/>
      <c r="D38" s="82"/>
      <c r="E38" s="82"/>
      <c r="F38" s="82"/>
      <c r="G38" s="82"/>
      <c r="H38" s="83">
        <v>0</v>
      </c>
      <c r="I38" s="84">
        <v>0</v>
      </c>
      <c r="J38" s="85">
        <f t="shared" si="23"/>
        <v>0</v>
      </c>
      <c r="K38" s="86">
        <v>1</v>
      </c>
      <c r="L38" s="84">
        <f t="shared" si="24"/>
        <v>0</v>
      </c>
      <c r="M38" s="87">
        <v>0.2</v>
      </c>
      <c r="N38" s="84">
        <f t="shared" si="25"/>
        <v>0</v>
      </c>
      <c r="O38" s="1112"/>
      <c r="P38" s="107"/>
      <c r="Q38" s="780">
        <v>0</v>
      </c>
      <c r="R38" s="783">
        <v>0</v>
      </c>
      <c r="S38" s="780">
        <v>0</v>
      </c>
      <c r="T38" s="780">
        <v>0</v>
      </c>
      <c r="U38" s="780">
        <v>0</v>
      </c>
      <c r="V38" s="780">
        <v>0</v>
      </c>
      <c r="W38" s="780">
        <v>0</v>
      </c>
      <c r="X38" s="780">
        <v>0</v>
      </c>
      <c r="Y38" s="780">
        <v>0</v>
      </c>
      <c r="Z38" s="780">
        <v>0</v>
      </c>
      <c r="AA38" s="780">
        <v>0</v>
      </c>
      <c r="AB38" s="780">
        <v>0</v>
      </c>
      <c r="AC38" s="787">
        <f t="shared" si="26"/>
        <v>0</v>
      </c>
      <c r="AD38" s="786">
        <f t="shared" si="12"/>
        <v>0</v>
      </c>
      <c r="AE38" s="786">
        <f t="shared" si="13"/>
        <v>0</v>
      </c>
      <c r="AF38" s="787">
        <f t="shared" si="14"/>
        <v>0</v>
      </c>
      <c r="AG38" s="786">
        <f t="shared" si="15"/>
        <v>0</v>
      </c>
      <c r="AH38" s="786">
        <f t="shared" si="16"/>
        <v>0</v>
      </c>
      <c r="AI38" s="786">
        <f t="shared" si="17"/>
        <v>0</v>
      </c>
      <c r="AJ38" s="786">
        <f t="shared" si="18"/>
        <v>0</v>
      </c>
      <c r="AK38" s="786">
        <f t="shared" si="19"/>
        <v>0</v>
      </c>
      <c r="AL38" s="786">
        <f t="shared" si="20"/>
        <v>0</v>
      </c>
      <c r="AM38" s="786">
        <f t="shared" si="21"/>
        <v>0</v>
      </c>
      <c r="AN38" s="786">
        <f t="shared" si="22"/>
        <v>0</v>
      </c>
    </row>
    <row r="39" spans="1:40" s="6" customFormat="1" ht="24.95" customHeight="1">
      <c r="A39" s="1109"/>
      <c r="B39" s="82"/>
      <c r="C39" s="82"/>
      <c r="D39" s="82"/>
      <c r="E39" s="82"/>
      <c r="F39" s="82"/>
      <c r="G39" s="82"/>
      <c r="H39" s="83">
        <v>0</v>
      </c>
      <c r="I39" s="84">
        <v>0</v>
      </c>
      <c r="J39" s="85">
        <f t="shared" si="23"/>
        <v>0</v>
      </c>
      <c r="K39" s="86">
        <v>1</v>
      </c>
      <c r="L39" s="84">
        <f>J39*K39</f>
        <v>0</v>
      </c>
      <c r="M39" s="87">
        <v>0.2</v>
      </c>
      <c r="N39" s="84">
        <f t="shared" si="25"/>
        <v>0</v>
      </c>
      <c r="O39" s="1112"/>
      <c r="P39" s="107"/>
      <c r="Q39" s="780">
        <v>0</v>
      </c>
      <c r="R39" s="783">
        <v>0</v>
      </c>
      <c r="S39" s="780">
        <v>0</v>
      </c>
      <c r="T39" s="780">
        <v>0</v>
      </c>
      <c r="U39" s="780">
        <v>0</v>
      </c>
      <c r="V39" s="780">
        <v>0</v>
      </c>
      <c r="W39" s="780">
        <v>0</v>
      </c>
      <c r="X39" s="780">
        <v>0</v>
      </c>
      <c r="Y39" s="780">
        <v>0</v>
      </c>
      <c r="Z39" s="780">
        <v>0</v>
      </c>
      <c r="AA39" s="780">
        <v>0</v>
      </c>
      <c r="AB39" s="780">
        <v>0</v>
      </c>
      <c r="AC39" s="787">
        <f t="shared" si="26"/>
        <v>0</v>
      </c>
      <c r="AD39" s="786">
        <f t="shared" si="12"/>
        <v>0</v>
      </c>
      <c r="AE39" s="786">
        <f t="shared" si="13"/>
        <v>0</v>
      </c>
      <c r="AF39" s="787">
        <f t="shared" si="14"/>
        <v>0</v>
      </c>
      <c r="AG39" s="786">
        <f t="shared" si="15"/>
        <v>0</v>
      </c>
      <c r="AH39" s="786">
        <f t="shared" si="16"/>
        <v>0</v>
      </c>
      <c r="AI39" s="786">
        <f t="shared" si="17"/>
        <v>0</v>
      </c>
      <c r="AJ39" s="786">
        <f t="shared" si="18"/>
        <v>0</v>
      </c>
      <c r="AK39" s="786">
        <f t="shared" si="19"/>
        <v>0</v>
      </c>
      <c r="AL39" s="786">
        <f t="shared" si="20"/>
        <v>0</v>
      </c>
      <c r="AM39" s="786">
        <f t="shared" si="21"/>
        <v>0</v>
      </c>
      <c r="AN39" s="786">
        <f t="shared" si="22"/>
        <v>0</v>
      </c>
    </row>
    <row r="40" spans="1:40" s="6" customFormat="1" ht="24.95" customHeight="1">
      <c r="A40" s="1109"/>
      <c r="B40" s="82"/>
      <c r="C40" s="82"/>
      <c r="D40" s="82"/>
      <c r="E40" s="82"/>
      <c r="F40" s="82"/>
      <c r="G40" s="82"/>
      <c r="H40" s="83">
        <v>0</v>
      </c>
      <c r="I40" s="84">
        <v>0</v>
      </c>
      <c r="J40" s="85">
        <f t="shared" si="23"/>
        <v>0</v>
      </c>
      <c r="K40" s="86">
        <v>1</v>
      </c>
      <c r="L40" s="84">
        <f t="shared" si="24"/>
        <v>0</v>
      </c>
      <c r="M40" s="87">
        <v>0.2</v>
      </c>
      <c r="N40" s="84">
        <f t="shared" si="25"/>
        <v>0</v>
      </c>
      <c r="O40" s="1112"/>
      <c r="P40" s="107"/>
      <c r="Q40" s="780">
        <v>0</v>
      </c>
      <c r="R40" s="783">
        <v>0</v>
      </c>
      <c r="S40" s="780">
        <v>0</v>
      </c>
      <c r="T40" s="780">
        <v>0</v>
      </c>
      <c r="U40" s="780">
        <v>0</v>
      </c>
      <c r="V40" s="780">
        <v>0</v>
      </c>
      <c r="W40" s="780">
        <v>0</v>
      </c>
      <c r="X40" s="780">
        <v>0</v>
      </c>
      <c r="Y40" s="780">
        <v>0</v>
      </c>
      <c r="Z40" s="780">
        <v>0</v>
      </c>
      <c r="AA40" s="780">
        <v>0</v>
      </c>
      <c r="AB40" s="780">
        <v>0</v>
      </c>
      <c r="AC40" s="787">
        <f t="shared" si="26"/>
        <v>0</v>
      </c>
      <c r="AD40" s="786">
        <f t="shared" si="12"/>
        <v>0</v>
      </c>
      <c r="AE40" s="786">
        <f t="shared" si="13"/>
        <v>0</v>
      </c>
      <c r="AF40" s="787">
        <f t="shared" si="14"/>
        <v>0</v>
      </c>
      <c r="AG40" s="786">
        <f t="shared" si="15"/>
        <v>0</v>
      </c>
      <c r="AH40" s="786">
        <f t="shared" si="16"/>
        <v>0</v>
      </c>
      <c r="AI40" s="786">
        <f t="shared" si="17"/>
        <v>0</v>
      </c>
      <c r="AJ40" s="786">
        <f t="shared" si="18"/>
        <v>0</v>
      </c>
      <c r="AK40" s="786">
        <f t="shared" si="19"/>
        <v>0</v>
      </c>
      <c r="AL40" s="786">
        <f t="shared" si="20"/>
        <v>0</v>
      </c>
      <c r="AM40" s="786">
        <f t="shared" si="21"/>
        <v>0</v>
      </c>
      <c r="AN40" s="786">
        <f t="shared" si="22"/>
        <v>0</v>
      </c>
    </row>
    <row r="41" spans="1:40" s="6" customFormat="1" ht="24.95" customHeight="1">
      <c r="A41" s="1109"/>
      <c r="B41" s="82"/>
      <c r="C41" s="82"/>
      <c r="D41" s="82"/>
      <c r="E41" s="82"/>
      <c r="F41" s="82"/>
      <c r="G41" s="82"/>
      <c r="H41" s="83">
        <v>0</v>
      </c>
      <c r="I41" s="84">
        <v>0</v>
      </c>
      <c r="J41" s="85">
        <f t="shared" si="23"/>
        <v>0</v>
      </c>
      <c r="K41" s="86">
        <v>1</v>
      </c>
      <c r="L41" s="84">
        <f t="shared" si="24"/>
        <v>0</v>
      </c>
      <c r="M41" s="87">
        <v>0.2</v>
      </c>
      <c r="N41" s="84">
        <f t="shared" si="25"/>
        <v>0</v>
      </c>
      <c r="O41" s="1112"/>
      <c r="P41" s="107"/>
      <c r="Q41" s="780">
        <v>0</v>
      </c>
      <c r="R41" s="783">
        <v>0</v>
      </c>
      <c r="S41" s="780">
        <v>0</v>
      </c>
      <c r="T41" s="780">
        <v>0</v>
      </c>
      <c r="U41" s="780">
        <v>0</v>
      </c>
      <c r="V41" s="780">
        <v>0</v>
      </c>
      <c r="W41" s="780">
        <v>0</v>
      </c>
      <c r="X41" s="780">
        <v>0</v>
      </c>
      <c r="Y41" s="780">
        <v>0</v>
      </c>
      <c r="Z41" s="780">
        <v>0</v>
      </c>
      <c r="AA41" s="780">
        <v>0</v>
      </c>
      <c r="AB41" s="780">
        <v>0</v>
      </c>
      <c r="AC41" s="787">
        <f t="shared" si="26"/>
        <v>0</v>
      </c>
      <c r="AD41" s="786">
        <f t="shared" si="12"/>
        <v>0</v>
      </c>
      <c r="AE41" s="786">
        <f t="shared" si="13"/>
        <v>0</v>
      </c>
      <c r="AF41" s="787">
        <f t="shared" si="14"/>
        <v>0</v>
      </c>
      <c r="AG41" s="786">
        <f t="shared" si="15"/>
        <v>0</v>
      </c>
      <c r="AH41" s="786">
        <f t="shared" si="16"/>
        <v>0</v>
      </c>
      <c r="AI41" s="786">
        <f t="shared" si="17"/>
        <v>0</v>
      </c>
      <c r="AJ41" s="786">
        <f t="shared" si="18"/>
        <v>0</v>
      </c>
      <c r="AK41" s="786">
        <f t="shared" si="19"/>
        <v>0</v>
      </c>
      <c r="AL41" s="786">
        <f t="shared" si="20"/>
        <v>0</v>
      </c>
      <c r="AM41" s="786">
        <f t="shared" si="21"/>
        <v>0</v>
      </c>
      <c r="AN41" s="786">
        <f t="shared" si="22"/>
        <v>0</v>
      </c>
    </row>
    <row r="42" spans="1:40" s="6" customFormat="1" ht="24.95" customHeight="1">
      <c r="A42" s="1109"/>
      <c r="B42" s="82"/>
      <c r="C42" s="82"/>
      <c r="D42" s="82"/>
      <c r="E42" s="82"/>
      <c r="F42" s="82"/>
      <c r="G42" s="82"/>
      <c r="H42" s="83">
        <v>0</v>
      </c>
      <c r="I42" s="84">
        <v>0</v>
      </c>
      <c r="J42" s="85">
        <f t="shared" si="23"/>
        <v>0</v>
      </c>
      <c r="K42" s="86">
        <v>1</v>
      </c>
      <c r="L42" s="84">
        <f t="shared" si="24"/>
        <v>0</v>
      </c>
      <c r="M42" s="87">
        <v>0.2</v>
      </c>
      <c r="N42" s="84">
        <f t="shared" si="25"/>
        <v>0</v>
      </c>
      <c r="O42" s="1112"/>
      <c r="P42" s="107"/>
      <c r="Q42" s="780">
        <v>0</v>
      </c>
      <c r="R42" s="783">
        <v>0</v>
      </c>
      <c r="S42" s="780">
        <v>0</v>
      </c>
      <c r="T42" s="780">
        <v>0</v>
      </c>
      <c r="U42" s="780">
        <v>0</v>
      </c>
      <c r="V42" s="780">
        <v>0</v>
      </c>
      <c r="W42" s="780">
        <v>0</v>
      </c>
      <c r="X42" s="780">
        <v>0</v>
      </c>
      <c r="Y42" s="780">
        <v>0</v>
      </c>
      <c r="Z42" s="780">
        <v>0</v>
      </c>
      <c r="AA42" s="780">
        <v>0</v>
      </c>
      <c r="AB42" s="780">
        <v>0</v>
      </c>
      <c r="AC42" s="787">
        <f t="shared" si="26"/>
        <v>0</v>
      </c>
      <c r="AD42" s="786">
        <f t="shared" si="12"/>
        <v>0</v>
      </c>
      <c r="AE42" s="786">
        <f t="shared" si="13"/>
        <v>0</v>
      </c>
      <c r="AF42" s="787">
        <f t="shared" si="14"/>
        <v>0</v>
      </c>
      <c r="AG42" s="786">
        <f t="shared" si="15"/>
        <v>0</v>
      </c>
      <c r="AH42" s="786">
        <f t="shared" si="16"/>
        <v>0</v>
      </c>
      <c r="AI42" s="786">
        <f t="shared" si="17"/>
        <v>0</v>
      </c>
      <c r="AJ42" s="786">
        <f t="shared" si="18"/>
        <v>0</v>
      </c>
      <c r="AK42" s="786">
        <f t="shared" si="19"/>
        <v>0</v>
      </c>
      <c r="AL42" s="786">
        <f t="shared" si="20"/>
        <v>0</v>
      </c>
      <c r="AM42" s="786">
        <f t="shared" si="21"/>
        <v>0</v>
      </c>
      <c r="AN42" s="786">
        <f t="shared" si="22"/>
        <v>0</v>
      </c>
    </row>
    <row r="43" spans="1:40" s="6" customFormat="1" ht="24.95" customHeight="1">
      <c r="A43" s="1109"/>
      <c r="B43" s="82"/>
      <c r="C43" s="82"/>
      <c r="D43" s="82"/>
      <c r="E43" s="82"/>
      <c r="F43" s="82"/>
      <c r="G43" s="82"/>
      <c r="H43" s="83">
        <v>0</v>
      </c>
      <c r="I43" s="84">
        <v>0</v>
      </c>
      <c r="J43" s="85">
        <f t="shared" si="23"/>
        <v>0</v>
      </c>
      <c r="K43" s="86">
        <v>1</v>
      </c>
      <c r="L43" s="84">
        <f t="shared" si="24"/>
        <v>0</v>
      </c>
      <c r="M43" s="87">
        <v>0.2</v>
      </c>
      <c r="N43" s="84">
        <f t="shared" si="25"/>
        <v>0</v>
      </c>
      <c r="O43" s="1112"/>
      <c r="P43" s="107"/>
      <c r="Q43" s="780">
        <v>0</v>
      </c>
      <c r="R43" s="783">
        <v>0</v>
      </c>
      <c r="S43" s="780">
        <v>0</v>
      </c>
      <c r="T43" s="780">
        <v>0</v>
      </c>
      <c r="U43" s="780">
        <v>0</v>
      </c>
      <c r="V43" s="780">
        <v>0</v>
      </c>
      <c r="W43" s="780">
        <v>0</v>
      </c>
      <c r="X43" s="780">
        <v>0</v>
      </c>
      <c r="Y43" s="780">
        <v>0</v>
      </c>
      <c r="Z43" s="780">
        <v>0</v>
      </c>
      <c r="AA43" s="780">
        <v>0</v>
      </c>
      <c r="AB43" s="780">
        <v>0</v>
      </c>
      <c r="AC43" s="787">
        <f t="shared" si="26"/>
        <v>0</v>
      </c>
      <c r="AD43" s="786">
        <f t="shared" si="12"/>
        <v>0</v>
      </c>
      <c r="AE43" s="786">
        <f t="shared" si="13"/>
        <v>0</v>
      </c>
      <c r="AF43" s="787">
        <f t="shared" si="14"/>
        <v>0</v>
      </c>
      <c r="AG43" s="786">
        <f t="shared" si="15"/>
        <v>0</v>
      </c>
      <c r="AH43" s="786">
        <f t="shared" si="16"/>
        <v>0</v>
      </c>
      <c r="AI43" s="786">
        <f t="shared" si="17"/>
        <v>0</v>
      </c>
      <c r="AJ43" s="786">
        <f t="shared" si="18"/>
        <v>0</v>
      </c>
      <c r="AK43" s="786">
        <f t="shared" si="19"/>
        <v>0</v>
      </c>
      <c r="AL43" s="786">
        <f t="shared" si="20"/>
        <v>0</v>
      </c>
      <c r="AM43" s="786">
        <f t="shared" si="21"/>
        <v>0</v>
      </c>
      <c r="AN43" s="786">
        <f t="shared" si="22"/>
        <v>0</v>
      </c>
    </row>
    <row r="44" spans="1:40" s="6" customFormat="1" ht="24.95" customHeight="1">
      <c r="A44" s="1109"/>
      <c r="B44" s="82"/>
      <c r="C44" s="82"/>
      <c r="D44" s="82"/>
      <c r="E44" s="82"/>
      <c r="F44" s="82"/>
      <c r="G44" s="82"/>
      <c r="H44" s="83">
        <v>0</v>
      </c>
      <c r="I44" s="84">
        <v>0</v>
      </c>
      <c r="J44" s="85">
        <f t="shared" si="23"/>
        <v>0</v>
      </c>
      <c r="K44" s="86">
        <v>1</v>
      </c>
      <c r="L44" s="84">
        <f t="shared" si="24"/>
        <v>0</v>
      </c>
      <c r="M44" s="87">
        <v>0.2</v>
      </c>
      <c r="N44" s="84">
        <f t="shared" si="25"/>
        <v>0</v>
      </c>
      <c r="O44" s="1112"/>
      <c r="P44" s="107"/>
      <c r="Q44" s="780">
        <v>0</v>
      </c>
      <c r="R44" s="783">
        <v>0</v>
      </c>
      <c r="S44" s="780">
        <v>0</v>
      </c>
      <c r="T44" s="780">
        <v>0</v>
      </c>
      <c r="U44" s="780">
        <v>0</v>
      </c>
      <c r="V44" s="780">
        <v>0</v>
      </c>
      <c r="W44" s="780">
        <v>0</v>
      </c>
      <c r="X44" s="780">
        <v>0</v>
      </c>
      <c r="Y44" s="780">
        <v>0</v>
      </c>
      <c r="Z44" s="780">
        <v>0</v>
      </c>
      <c r="AA44" s="780">
        <v>0</v>
      </c>
      <c r="AB44" s="780">
        <v>0</v>
      </c>
      <c r="AC44" s="787">
        <f t="shared" si="26"/>
        <v>0</v>
      </c>
      <c r="AD44" s="786">
        <f t="shared" si="12"/>
        <v>0</v>
      </c>
      <c r="AE44" s="786">
        <f t="shared" si="13"/>
        <v>0</v>
      </c>
      <c r="AF44" s="787">
        <f t="shared" si="14"/>
        <v>0</v>
      </c>
      <c r="AG44" s="786">
        <f t="shared" si="15"/>
        <v>0</v>
      </c>
      <c r="AH44" s="786">
        <f t="shared" si="16"/>
        <v>0</v>
      </c>
      <c r="AI44" s="786">
        <f t="shared" si="17"/>
        <v>0</v>
      </c>
      <c r="AJ44" s="786">
        <f t="shared" si="18"/>
        <v>0</v>
      </c>
      <c r="AK44" s="786">
        <f t="shared" si="19"/>
        <v>0</v>
      </c>
      <c r="AL44" s="786">
        <f t="shared" si="20"/>
        <v>0</v>
      </c>
      <c r="AM44" s="786">
        <f t="shared" si="21"/>
        <v>0</v>
      </c>
      <c r="AN44" s="786">
        <f t="shared" si="22"/>
        <v>0</v>
      </c>
    </row>
    <row r="45" spans="1:40" s="6" customFormat="1" ht="24.95" customHeight="1">
      <c r="A45" s="1109"/>
      <c r="B45" s="82"/>
      <c r="C45" s="82"/>
      <c r="D45" s="82"/>
      <c r="E45" s="82"/>
      <c r="F45" s="82"/>
      <c r="G45" s="82"/>
      <c r="H45" s="83">
        <v>0</v>
      </c>
      <c r="I45" s="84">
        <v>0</v>
      </c>
      <c r="J45" s="85">
        <f t="shared" si="23"/>
        <v>0</v>
      </c>
      <c r="K45" s="86">
        <v>1</v>
      </c>
      <c r="L45" s="84">
        <f t="shared" si="24"/>
        <v>0</v>
      </c>
      <c r="M45" s="87">
        <v>0.2</v>
      </c>
      <c r="N45" s="84">
        <f t="shared" si="25"/>
        <v>0</v>
      </c>
      <c r="O45" s="1112"/>
      <c r="P45" s="107"/>
      <c r="Q45" s="780">
        <v>0</v>
      </c>
      <c r="R45" s="783">
        <v>0</v>
      </c>
      <c r="S45" s="780">
        <v>0</v>
      </c>
      <c r="T45" s="780">
        <v>0</v>
      </c>
      <c r="U45" s="780">
        <v>0</v>
      </c>
      <c r="V45" s="780">
        <v>0</v>
      </c>
      <c r="W45" s="780">
        <v>0</v>
      </c>
      <c r="X45" s="780">
        <v>0</v>
      </c>
      <c r="Y45" s="780">
        <v>0</v>
      </c>
      <c r="Z45" s="780">
        <v>0</v>
      </c>
      <c r="AA45" s="780">
        <v>0</v>
      </c>
      <c r="AB45" s="780">
        <v>0</v>
      </c>
      <c r="AC45" s="787">
        <f t="shared" si="26"/>
        <v>0</v>
      </c>
      <c r="AD45" s="786">
        <f t="shared" si="12"/>
        <v>0</v>
      </c>
      <c r="AE45" s="786">
        <f t="shared" si="13"/>
        <v>0</v>
      </c>
      <c r="AF45" s="787">
        <f t="shared" si="14"/>
        <v>0</v>
      </c>
      <c r="AG45" s="786">
        <f t="shared" si="15"/>
        <v>0</v>
      </c>
      <c r="AH45" s="786">
        <f t="shared" si="16"/>
        <v>0</v>
      </c>
      <c r="AI45" s="786">
        <f t="shared" si="17"/>
        <v>0</v>
      </c>
      <c r="AJ45" s="786">
        <f t="shared" si="18"/>
        <v>0</v>
      </c>
      <c r="AK45" s="786">
        <f t="shared" si="19"/>
        <v>0</v>
      </c>
      <c r="AL45" s="786">
        <f t="shared" si="20"/>
        <v>0</v>
      </c>
      <c r="AM45" s="786">
        <f t="shared" si="21"/>
        <v>0</v>
      </c>
      <c r="AN45" s="786">
        <f t="shared" si="22"/>
        <v>0</v>
      </c>
    </row>
    <row r="46" spans="1:40" s="6" customFormat="1" ht="24.95" customHeight="1">
      <c r="A46" s="1109"/>
      <c r="B46" s="82"/>
      <c r="C46" s="82"/>
      <c r="D46" s="82"/>
      <c r="E46" s="82"/>
      <c r="F46" s="82"/>
      <c r="G46" s="82"/>
      <c r="H46" s="83">
        <v>0</v>
      </c>
      <c r="I46" s="84">
        <v>0</v>
      </c>
      <c r="J46" s="85">
        <f t="shared" si="23"/>
        <v>0</v>
      </c>
      <c r="K46" s="86">
        <v>1</v>
      </c>
      <c r="L46" s="84">
        <f t="shared" si="24"/>
        <v>0</v>
      </c>
      <c r="M46" s="87">
        <v>0.2</v>
      </c>
      <c r="N46" s="84">
        <f t="shared" si="25"/>
        <v>0</v>
      </c>
      <c r="O46" s="1112"/>
      <c r="P46" s="107"/>
      <c r="Q46" s="780">
        <v>0</v>
      </c>
      <c r="R46" s="783">
        <v>0</v>
      </c>
      <c r="S46" s="780">
        <v>0</v>
      </c>
      <c r="T46" s="780">
        <v>0</v>
      </c>
      <c r="U46" s="780">
        <v>0</v>
      </c>
      <c r="V46" s="780">
        <v>0</v>
      </c>
      <c r="W46" s="780">
        <v>0</v>
      </c>
      <c r="X46" s="780">
        <v>0</v>
      </c>
      <c r="Y46" s="780">
        <v>0</v>
      </c>
      <c r="Z46" s="780">
        <v>0</v>
      </c>
      <c r="AA46" s="780">
        <v>0</v>
      </c>
      <c r="AB46" s="780">
        <v>0</v>
      </c>
      <c r="AC46" s="787">
        <f t="shared" si="26"/>
        <v>0</v>
      </c>
      <c r="AD46" s="786">
        <f t="shared" si="12"/>
        <v>0</v>
      </c>
      <c r="AE46" s="786">
        <f t="shared" si="13"/>
        <v>0</v>
      </c>
      <c r="AF46" s="787">
        <f t="shared" si="14"/>
        <v>0</v>
      </c>
      <c r="AG46" s="786">
        <f t="shared" si="15"/>
        <v>0</v>
      </c>
      <c r="AH46" s="786">
        <f t="shared" si="16"/>
        <v>0</v>
      </c>
      <c r="AI46" s="786">
        <f t="shared" si="17"/>
        <v>0</v>
      </c>
      <c r="AJ46" s="786">
        <f t="shared" si="18"/>
        <v>0</v>
      </c>
      <c r="AK46" s="786">
        <f t="shared" si="19"/>
        <v>0</v>
      </c>
      <c r="AL46" s="786">
        <f t="shared" si="20"/>
        <v>0</v>
      </c>
      <c r="AM46" s="786">
        <f t="shared" si="21"/>
        <v>0</v>
      </c>
      <c r="AN46" s="786">
        <f t="shared" si="22"/>
        <v>0</v>
      </c>
    </row>
    <row r="47" spans="1:40" s="6" customFormat="1" ht="24.95" customHeight="1">
      <c r="A47" s="1109"/>
      <c r="B47" s="82"/>
      <c r="C47" s="82"/>
      <c r="D47" s="82"/>
      <c r="E47" s="82"/>
      <c r="F47" s="82"/>
      <c r="G47" s="82"/>
      <c r="H47" s="83">
        <v>0</v>
      </c>
      <c r="I47" s="84">
        <v>0</v>
      </c>
      <c r="J47" s="85">
        <f t="shared" si="23"/>
        <v>0</v>
      </c>
      <c r="K47" s="86">
        <v>1</v>
      </c>
      <c r="L47" s="84">
        <f t="shared" si="24"/>
        <v>0</v>
      </c>
      <c r="M47" s="87">
        <v>0.2</v>
      </c>
      <c r="N47" s="84">
        <f t="shared" si="25"/>
        <v>0</v>
      </c>
      <c r="O47" s="1112"/>
      <c r="P47" s="107"/>
      <c r="Q47" s="780">
        <v>0</v>
      </c>
      <c r="R47" s="783">
        <v>0</v>
      </c>
      <c r="S47" s="780">
        <v>0</v>
      </c>
      <c r="T47" s="780">
        <v>0</v>
      </c>
      <c r="U47" s="780">
        <v>0</v>
      </c>
      <c r="V47" s="780">
        <v>0</v>
      </c>
      <c r="W47" s="780">
        <v>0</v>
      </c>
      <c r="X47" s="780">
        <v>0</v>
      </c>
      <c r="Y47" s="780">
        <v>0</v>
      </c>
      <c r="Z47" s="780">
        <v>0</v>
      </c>
      <c r="AA47" s="780">
        <v>0</v>
      </c>
      <c r="AB47" s="780">
        <v>0</v>
      </c>
      <c r="AC47" s="787">
        <f t="shared" si="26"/>
        <v>0</v>
      </c>
      <c r="AD47" s="786">
        <f t="shared" si="12"/>
        <v>0</v>
      </c>
      <c r="AE47" s="786">
        <f t="shared" si="13"/>
        <v>0</v>
      </c>
      <c r="AF47" s="787">
        <f t="shared" si="14"/>
        <v>0</v>
      </c>
      <c r="AG47" s="786">
        <f t="shared" si="15"/>
        <v>0</v>
      </c>
      <c r="AH47" s="786">
        <f t="shared" si="16"/>
        <v>0</v>
      </c>
      <c r="AI47" s="786">
        <f t="shared" si="17"/>
        <v>0</v>
      </c>
      <c r="AJ47" s="786">
        <f t="shared" si="18"/>
        <v>0</v>
      </c>
      <c r="AK47" s="786">
        <f t="shared" si="19"/>
        <v>0</v>
      </c>
      <c r="AL47" s="786">
        <f t="shared" si="20"/>
        <v>0</v>
      </c>
      <c r="AM47" s="786">
        <f t="shared" si="21"/>
        <v>0</v>
      </c>
      <c r="AN47" s="786">
        <f t="shared" si="22"/>
        <v>0</v>
      </c>
    </row>
    <row r="48" spans="1:40" s="6" customFormat="1" ht="24.95" customHeight="1">
      <c r="A48" s="1109"/>
      <c r="B48" s="82"/>
      <c r="C48" s="82"/>
      <c r="D48" s="82"/>
      <c r="E48" s="82"/>
      <c r="F48" s="82"/>
      <c r="G48" s="82"/>
      <c r="H48" s="83">
        <v>0</v>
      </c>
      <c r="I48" s="84">
        <v>0</v>
      </c>
      <c r="J48" s="85">
        <f t="shared" si="23"/>
        <v>0</v>
      </c>
      <c r="K48" s="86">
        <v>1</v>
      </c>
      <c r="L48" s="84">
        <f t="shared" si="24"/>
        <v>0</v>
      </c>
      <c r="M48" s="87">
        <v>0.2</v>
      </c>
      <c r="N48" s="84">
        <f t="shared" si="25"/>
        <v>0</v>
      </c>
      <c r="O48" s="1112"/>
      <c r="P48" s="107"/>
      <c r="Q48" s="780">
        <v>0</v>
      </c>
      <c r="R48" s="783">
        <v>0</v>
      </c>
      <c r="S48" s="780">
        <v>0</v>
      </c>
      <c r="T48" s="780">
        <v>0</v>
      </c>
      <c r="U48" s="780">
        <v>0</v>
      </c>
      <c r="V48" s="780">
        <v>0</v>
      </c>
      <c r="W48" s="780">
        <v>0</v>
      </c>
      <c r="X48" s="780">
        <v>0</v>
      </c>
      <c r="Y48" s="780">
        <v>0</v>
      </c>
      <c r="Z48" s="780">
        <v>0</v>
      </c>
      <c r="AA48" s="780">
        <v>0</v>
      </c>
      <c r="AB48" s="780">
        <v>0</v>
      </c>
      <c r="AC48" s="787">
        <f t="shared" si="26"/>
        <v>0</v>
      </c>
      <c r="AD48" s="786">
        <f t="shared" si="12"/>
        <v>0</v>
      </c>
      <c r="AE48" s="786">
        <f t="shared" si="13"/>
        <v>0</v>
      </c>
      <c r="AF48" s="787">
        <f t="shared" si="14"/>
        <v>0</v>
      </c>
      <c r="AG48" s="786">
        <f t="shared" si="15"/>
        <v>0</v>
      </c>
      <c r="AH48" s="786">
        <f t="shared" si="16"/>
        <v>0</v>
      </c>
      <c r="AI48" s="786">
        <f t="shared" si="17"/>
        <v>0</v>
      </c>
      <c r="AJ48" s="786">
        <f t="shared" si="18"/>
        <v>0</v>
      </c>
      <c r="AK48" s="786">
        <f t="shared" si="19"/>
        <v>0</v>
      </c>
      <c r="AL48" s="786">
        <f t="shared" si="20"/>
        <v>0</v>
      </c>
      <c r="AM48" s="786">
        <f t="shared" si="21"/>
        <v>0</v>
      </c>
      <c r="AN48" s="786">
        <f t="shared" si="22"/>
        <v>0</v>
      </c>
    </row>
    <row r="49" spans="1:40" s="6" customFormat="1" ht="24.95" customHeight="1">
      <c r="A49" s="1109"/>
      <c r="B49" s="82"/>
      <c r="C49" s="82"/>
      <c r="D49" s="82"/>
      <c r="E49" s="82"/>
      <c r="F49" s="82"/>
      <c r="G49" s="82"/>
      <c r="H49" s="82"/>
      <c r="I49" s="82"/>
      <c r="J49" s="82"/>
      <c r="K49" s="82"/>
      <c r="L49" s="82"/>
      <c r="M49" s="82"/>
      <c r="N49" s="82"/>
      <c r="O49" s="82"/>
      <c r="P49" s="108"/>
      <c r="Q49" s="784">
        <v>0</v>
      </c>
      <c r="R49" s="785">
        <v>0</v>
      </c>
      <c r="S49" s="784">
        <v>0</v>
      </c>
      <c r="T49" s="784">
        <v>0</v>
      </c>
      <c r="U49" s="784">
        <v>0</v>
      </c>
      <c r="V49" s="784">
        <v>0</v>
      </c>
      <c r="W49" s="784">
        <v>0</v>
      </c>
      <c r="X49" s="784">
        <v>0</v>
      </c>
      <c r="Y49" s="784">
        <v>0</v>
      </c>
      <c r="Z49" s="784">
        <v>0</v>
      </c>
      <c r="AA49" s="784">
        <v>0</v>
      </c>
      <c r="AB49" s="784">
        <v>0</v>
      </c>
      <c r="AC49" s="787">
        <f t="shared" si="26"/>
        <v>0</v>
      </c>
      <c r="AD49" s="786">
        <f t="shared" si="12"/>
        <v>0</v>
      </c>
      <c r="AE49" s="786">
        <f t="shared" si="13"/>
        <v>0</v>
      </c>
      <c r="AF49" s="787">
        <f t="shared" si="14"/>
        <v>0</v>
      </c>
      <c r="AG49" s="786">
        <f t="shared" si="15"/>
        <v>0</v>
      </c>
      <c r="AH49" s="786">
        <f t="shared" si="16"/>
        <v>0</v>
      </c>
      <c r="AI49" s="786">
        <f t="shared" si="17"/>
        <v>0</v>
      </c>
      <c r="AJ49" s="786">
        <f t="shared" si="18"/>
        <v>0</v>
      </c>
      <c r="AK49" s="786">
        <f t="shared" si="19"/>
        <v>0</v>
      </c>
      <c r="AL49" s="786">
        <f t="shared" si="20"/>
        <v>0</v>
      </c>
      <c r="AM49" s="786">
        <f t="shared" si="21"/>
        <v>0</v>
      </c>
      <c r="AN49" s="786">
        <f t="shared" si="22"/>
        <v>0</v>
      </c>
    </row>
    <row r="50" spans="1:40" s="6" customFormat="1" ht="24.95" customHeight="1">
      <c r="A50" s="1109"/>
      <c r="B50" s="82"/>
      <c r="C50" s="82"/>
      <c r="D50" s="82"/>
      <c r="E50" s="82"/>
      <c r="F50" s="82"/>
      <c r="G50" s="82"/>
      <c r="H50" s="82"/>
      <c r="I50" s="82"/>
      <c r="J50" s="82"/>
      <c r="K50" s="82"/>
      <c r="L50" s="82"/>
      <c r="M50" s="82"/>
      <c r="N50" s="82"/>
      <c r="O50" s="82"/>
      <c r="P50" s="108"/>
      <c r="Q50" s="784">
        <v>0</v>
      </c>
      <c r="R50" s="785">
        <v>0</v>
      </c>
      <c r="S50" s="784">
        <v>0</v>
      </c>
      <c r="T50" s="784">
        <v>0</v>
      </c>
      <c r="U50" s="784">
        <v>0</v>
      </c>
      <c r="V50" s="784">
        <v>0</v>
      </c>
      <c r="W50" s="784">
        <v>0</v>
      </c>
      <c r="X50" s="784">
        <v>0</v>
      </c>
      <c r="Y50" s="784">
        <v>0</v>
      </c>
      <c r="Z50" s="784">
        <v>0</v>
      </c>
      <c r="AA50" s="784">
        <v>0</v>
      </c>
      <c r="AB50" s="784">
        <v>0</v>
      </c>
      <c r="AC50" s="787">
        <f t="shared" si="26"/>
        <v>0</v>
      </c>
      <c r="AD50" s="786">
        <f t="shared" si="12"/>
        <v>0</v>
      </c>
      <c r="AE50" s="786">
        <f t="shared" si="13"/>
        <v>0</v>
      </c>
      <c r="AF50" s="787">
        <f t="shared" si="14"/>
        <v>0</v>
      </c>
      <c r="AG50" s="786">
        <f t="shared" si="15"/>
        <v>0</v>
      </c>
      <c r="AH50" s="786">
        <f t="shared" si="16"/>
        <v>0</v>
      </c>
      <c r="AI50" s="786">
        <f t="shared" si="17"/>
        <v>0</v>
      </c>
      <c r="AJ50" s="786">
        <f t="shared" si="18"/>
        <v>0</v>
      </c>
      <c r="AK50" s="786">
        <f t="shared" si="19"/>
        <v>0</v>
      </c>
      <c r="AL50" s="786">
        <f t="shared" si="20"/>
        <v>0</v>
      </c>
      <c r="AM50" s="786">
        <f t="shared" si="21"/>
        <v>0</v>
      </c>
      <c r="AN50" s="786">
        <f t="shared" si="22"/>
        <v>0</v>
      </c>
    </row>
    <row r="51" spans="1:40" s="6" customFormat="1" ht="24.95" customHeight="1">
      <c r="A51" s="1109"/>
      <c r="B51" s="82"/>
      <c r="C51" s="82"/>
      <c r="D51" s="82"/>
      <c r="E51" s="82"/>
      <c r="F51" s="82"/>
      <c r="G51" s="82"/>
      <c r="H51" s="82"/>
      <c r="I51" s="82"/>
      <c r="J51" s="82"/>
      <c r="K51" s="82"/>
      <c r="L51" s="82"/>
      <c r="M51" s="82"/>
      <c r="N51" s="82"/>
      <c r="O51" s="82"/>
      <c r="P51" s="108"/>
      <c r="Q51" s="784">
        <v>0</v>
      </c>
      <c r="R51" s="785">
        <v>0</v>
      </c>
      <c r="S51" s="784">
        <v>0</v>
      </c>
      <c r="T51" s="784">
        <v>0</v>
      </c>
      <c r="U51" s="784">
        <v>0</v>
      </c>
      <c r="V51" s="784">
        <v>0</v>
      </c>
      <c r="W51" s="784">
        <v>0</v>
      </c>
      <c r="X51" s="784">
        <v>0</v>
      </c>
      <c r="Y51" s="784">
        <v>0</v>
      </c>
      <c r="Z51" s="784">
        <v>0</v>
      </c>
      <c r="AA51" s="784">
        <v>0</v>
      </c>
      <c r="AB51" s="784">
        <v>0</v>
      </c>
      <c r="AC51" s="787">
        <f t="shared" si="26"/>
        <v>0</v>
      </c>
      <c r="AD51" s="786">
        <f t="shared" si="12"/>
        <v>0</v>
      </c>
      <c r="AE51" s="786">
        <f t="shared" si="13"/>
        <v>0</v>
      </c>
      <c r="AF51" s="787">
        <f t="shared" si="14"/>
        <v>0</v>
      </c>
      <c r="AG51" s="786">
        <f t="shared" si="15"/>
        <v>0</v>
      </c>
      <c r="AH51" s="786">
        <f t="shared" si="16"/>
        <v>0</v>
      </c>
      <c r="AI51" s="786">
        <f t="shared" si="17"/>
        <v>0</v>
      </c>
      <c r="AJ51" s="786">
        <f t="shared" si="18"/>
        <v>0</v>
      </c>
      <c r="AK51" s="786">
        <f t="shared" si="19"/>
        <v>0</v>
      </c>
      <c r="AL51" s="786">
        <f t="shared" si="20"/>
        <v>0</v>
      </c>
      <c r="AM51" s="786">
        <f t="shared" si="21"/>
        <v>0</v>
      </c>
      <c r="AN51" s="786">
        <f t="shared" si="22"/>
        <v>0</v>
      </c>
    </row>
    <row r="52" spans="1:40" s="6" customFormat="1" ht="24.95" customHeight="1">
      <c r="A52" s="1109"/>
      <c r="B52" s="82"/>
      <c r="C52" s="82"/>
      <c r="D52" s="82"/>
      <c r="E52" s="82"/>
      <c r="F52" s="82"/>
      <c r="G52" s="82"/>
      <c r="H52" s="82"/>
      <c r="I52" s="82"/>
      <c r="J52" s="82"/>
      <c r="K52" s="82"/>
      <c r="L52" s="82"/>
      <c r="M52" s="82"/>
      <c r="N52" s="82"/>
      <c r="O52" s="82"/>
      <c r="P52" s="108"/>
      <c r="Q52" s="784">
        <v>0</v>
      </c>
      <c r="R52" s="785">
        <v>0</v>
      </c>
      <c r="S52" s="784">
        <v>0</v>
      </c>
      <c r="T52" s="784">
        <v>0</v>
      </c>
      <c r="U52" s="784">
        <v>0</v>
      </c>
      <c r="V52" s="784">
        <v>0</v>
      </c>
      <c r="W52" s="784">
        <v>0</v>
      </c>
      <c r="X52" s="784">
        <v>0</v>
      </c>
      <c r="Y52" s="784">
        <v>0</v>
      </c>
      <c r="Z52" s="784">
        <v>0</v>
      </c>
      <c r="AA52" s="784">
        <v>0</v>
      </c>
      <c r="AB52" s="784">
        <v>0</v>
      </c>
      <c r="AC52" s="787">
        <f t="shared" si="26"/>
        <v>0</v>
      </c>
      <c r="AD52" s="786">
        <f t="shared" si="12"/>
        <v>0</v>
      </c>
      <c r="AE52" s="786">
        <f t="shared" ref="AE52:AE61" si="27">+S52*$M52/12/1000</f>
        <v>0</v>
      </c>
      <c r="AF52" s="787">
        <f t="shared" ref="AF52:AN61" si="28">+T52*$M52/12/1000</f>
        <v>0</v>
      </c>
      <c r="AG52" s="786">
        <f t="shared" si="28"/>
        <v>0</v>
      </c>
      <c r="AH52" s="786">
        <f t="shared" si="28"/>
        <v>0</v>
      </c>
      <c r="AI52" s="786">
        <f t="shared" si="28"/>
        <v>0</v>
      </c>
      <c r="AJ52" s="786">
        <f t="shared" si="28"/>
        <v>0</v>
      </c>
      <c r="AK52" s="786">
        <f t="shared" si="28"/>
        <v>0</v>
      </c>
      <c r="AL52" s="786">
        <f t="shared" si="28"/>
        <v>0</v>
      </c>
      <c r="AM52" s="786">
        <f t="shared" si="28"/>
        <v>0</v>
      </c>
      <c r="AN52" s="786">
        <f t="shared" si="28"/>
        <v>0</v>
      </c>
    </row>
    <row r="53" spans="1:40" s="6" customFormat="1" ht="24.95" customHeight="1">
      <c r="A53" s="1109"/>
      <c r="B53" s="82"/>
      <c r="C53" s="82"/>
      <c r="D53" s="82"/>
      <c r="E53" s="82"/>
      <c r="F53" s="82"/>
      <c r="G53" s="82"/>
      <c r="H53" s="82"/>
      <c r="I53" s="82"/>
      <c r="J53" s="82"/>
      <c r="K53" s="82"/>
      <c r="L53" s="82"/>
      <c r="M53" s="82"/>
      <c r="N53" s="82"/>
      <c r="O53" s="82"/>
      <c r="P53" s="108"/>
      <c r="Q53" s="784">
        <v>0</v>
      </c>
      <c r="R53" s="785">
        <v>0</v>
      </c>
      <c r="S53" s="784">
        <v>0</v>
      </c>
      <c r="T53" s="784">
        <v>0</v>
      </c>
      <c r="U53" s="784">
        <v>0</v>
      </c>
      <c r="V53" s="784">
        <v>0</v>
      </c>
      <c r="W53" s="784">
        <v>0</v>
      </c>
      <c r="X53" s="784">
        <v>0</v>
      </c>
      <c r="Y53" s="784">
        <v>0</v>
      </c>
      <c r="Z53" s="784">
        <v>0</v>
      </c>
      <c r="AA53" s="784">
        <v>0</v>
      </c>
      <c r="AB53" s="784">
        <v>0</v>
      </c>
      <c r="AC53" s="787">
        <f t="shared" si="26"/>
        <v>0</v>
      </c>
      <c r="AD53" s="786">
        <f t="shared" si="26"/>
        <v>0</v>
      </c>
      <c r="AE53" s="786">
        <f t="shared" si="27"/>
        <v>0</v>
      </c>
      <c r="AF53" s="787">
        <f t="shared" si="28"/>
        <v>0</v>
      </c>
      <c r="AG53" s="786">
        <f t="shared" si="28"/>
        <v>0</v>
      </c>
      <c r="AH53" s="786">
        <f t="shared" si="28"/>
        <v>0</v>
      </c>
      <c r="AI53" s="786">
        <f t="shared" si="28"/>
        <v>0</v>
      </c>
      <c r="AJ53" s="786">
        <f t="shared" si="28"/>
        <v>0</v>
      </c>
      <c r="AK53" s="786">
        <f t="shared" si="28"/>
        <v>0</v>
      </c>
      <c r="AL53" s="786">
        <f t="shared" si="28"/>
        <v>0</v>
      </c>
      <c r="AM53" s="786">
        <f t="shared" si="28"/>
        <v>0</v>
      </c>
      <c r="AN53" s="786">
        <f t="shared" si="28"/>
        <v>0</v>
      </c>
    </row>
    <row r="54" spans="1:40" s="6" customFormat="1" ht="24.95" customHeight="1">
      <c r="A54" s="1109"/>
      <c r="B54" s="82"/>
      <c r="C54" s="82"/>
      <c r="D54" s="82"/>
      <c r="E54" s="82"/>
      <c r="F54" s="82"/>
      <c r="G54" s="82"/>
      <c r="H54" s="82"/>
      <c r="I54" s="82"/>
      <c r="J54" s="82"/>
      <c r="K54" s="82"/>
      <c r="L54" s="82"/>
      <c r="M54" s="82"/>
      <c r="N54" s="82"/>
      <c r="O54" s="82"/>
      <c r="P54" s="108"/>
      <c r="Q54" s="784">
        <v>0</v>
      </c>
      <c r="R54" s="785">
        <v>0</v>
      </c>
      <c r="S54" s="784">
        <v>0</v>
      </c>
      <c r="T54" s="784">
        <v>0</v>
      </c>
      <c r="U54" s="784">
        <v>0</v>
      </c>
      <c r="V54" s="784">
        <v>0</v>
      </c>
      <c r="W54" s="784">
        <v>0</v>
      </c>
      <c r="X54" s="784">
        <v>0</v>
      </c>
      <c r="Y54" s="784">
        <v>0</v>
      </c>
      <c r="Z54" s="784">
        <v>0</v>
      </c>
      <c r="AA54" s="784">
        <v>0</v>
      </c>
      <c r="AB54" s="784">
        <v>0</v>
      </c>
      <c r="AC54" s="787">
        <f t="shared" si="26"/>
        <v>0</v>
      </c>
      <c r="AD54" s="786">
        <f t="shared" si="26"/>
        <v>0</v>
      </c>
      <c r="AE54" s="786">
        <f t="shared" si="27"/>
        <v>0</v>
      </c>
      <c r="AF54" s="787">
        <f t="shared" si="28"/>
        <v>0</v>
      </c>
      <c r="AG54" s="786">
        <f t="shared" si="28"/>
        <v>0</v>
      </c>
      <c r="AH54" s="786">
        <f t="shared" si="28"/>
        <v>0</v>
      </c>
      <c r="AI54" s="786">
        <f t="shared" si="28"/>
        <v>0</v>
      </c>
      <c r="AJ54" s="786">
        <f t="shared" si="28"/>
        <v>0</v>
      </c>
      <c r="AK54" s="786">
        <f t="shared" si="28"/>
        <v>0</v>
      </c>
      <c r="AL54" s="786">
        <f t="shared" si="28"/>
        <v>0</v>
      </c>
      <c r="AM54" s="786">
        <f t="shared" si="28"/>
        <v>0</v>
      </c>
      <c r="AN54" s="786">
        <f t="shared" si="28"/>
        <v>0</v>
      </c>
    </row>
    <row r="55" spans="1:40" s="6" customFormat="1" ht="24.95" customHeight="1">
      <c r="A55" s="1109"/>
      <c r="B55" s="82"/>
      <c r="C55" s="82"/>
      <c r="D55" s="82"/>
      <c r="E55" s="82"/>
      <c r="F55" s="82"/>
      <c r="G55" s="82"/>
      <c r="H55" s="82"/>
      <c r="I55" s="82"/>
      <c r="J55" s="82"/>
      <c r="K55" s="82"/>
      <c r="L55" s="82"/>
      <c r="M55" s="82"/>
      <c r="N55" s="82"/>
      <c r="O55" s="82"/>
      <c r="P55" s="108"/>
      <c r="Q55" s="784">
        <v>0</v>
      </c>
      <c r="R55" s="785">
        <v>0</v>
      </c>
      <c r="S55" s="784">
        <v>0</v>
      </c>
      <c r="T55" s="784">
        <v>0</v>
      </c>
      <c r="U55" s="784">
        <v>0</v>
      </c>
      <c r="V55" s="784">
        <v>0</v>
      </c>
      <c r="W55" s="784">
        <v>0</v>
      </c>
      <c r="X55" s="784">
        <v>0</v>
      </c>
      <c r="Y55" s="784">
        <v>0</v>
      </c>
      <c r="Z55" s="784">
        <v>0</v>
      </c>
      <c r="AA55" s="784">
        <v>0</v>
      </c>
      <c r="AB55" s="784">
        <v>0</v>
      </c>
      <c r="AC55" s="787">
        <f t="shared" si="26"/>
        <v>0</v>
      </c>
      <c r="AD55" s="786">
        <f t="shared" si="26"/>
        <v>0</v>
      </c>
      <c r="AE55" s="786">
        <f t="shared" si="27"/>
        <v>0</v>
      </c>
      <c r="AF55" s="787">
        <f t="shared" si="28"/>
        <v>0</v>
      </c>
      <c r="AG55" s="786">
        <f t="shared" si="28"/>
        <v>0</v>
      </c>
      <c r="AH55" s="786">
        <f t="shared" si="28"/>
        <v>0</v>
      </c>
      <c r="AI55" s="786">
        <f t="shared" si="28"/>
        <v>0</v>
      </c>
      <c r="AJ55" s="786">
        <f t="shared" si="28"/>
        <v>0</v>
      </c>
      <c r="AK55" s="786">
        <f t="shared" si="28"/>
        <v>0</v>
      </c>
      <c r="AL55" s="786">
        <f t="shared" si="28"/>
        <v>0</v>
      </c>
      <c r="AM55" s="786">
        <f t="shared" si="28"/>
        <v>0</v>
      </c>
      <c r="AN55" s="786">
        <f t="shared" si="28"/>
        <v>0</v>
      </c>
    </row>
    <row r="56" spans="1:40" s="6" customFormat="1" ht="24.95" customHeight="1">
      <c r="A56" s="1109"/>
      <c r="B56" s="82"/>
      <c r="C56" s="82"/>
      <c r="D56" s="82"/>
      <c r="E56" s="82"/>
      <c r="F56" s="82"/>
      <c r="G56" s="82"/>
      <c r="H56" s="82"/>
      <c r="I56" s="82"/>
      <c r="J56" s="82"/>
      <c r="K56" s="82"/>
      <c r="L56" s="82"/>
      <c r="M56" s="82"/>
      <c r="N56" s="82"/>
      <c r="O56" s="82"/>
      <c r="P56" s="108"/>
      <c r="Q56" s="784">
        <v>0</v>
      </c>
      <c r="R56" s="785">
        <v>0</v>
      </c>
      <c r="S56" s="784">
        <v>0</v>
      </c>
      <c r="T56" s="784">
        <v>0</v>
      </c>
      <c r="U56" s="784">
        <v>0</v>
      </c>
      <c r="V56" s="784">
        <v>0</v>
      </c>
      <c r="W56" s="784">
        <v>0</v>
      </c>
      <c r="X56" s="784">
        <v>0</v>
      </c>
      <c r="Y56" s="784">
        <v>0</v>
      </c>
      <c r="Z56" s="784">
        <v>0</v>
      </c>
      <c r="AA56" s="784">
        <v>0</v>
      </c>
      <c r="AB56" s="784">
        <v>0</v>
      </c>
      <c r="AC56" s="787">
        <f t="shared" si="26"/>
        <v>0</v>
      </c>
      <c r="AD56" s="786">
        <f t="shared" si="26"/>
        <v>0</v>
      </c>
      <c r="AE56" s="786">
        <f t="shared" si="27"/>
        <v>0</v>
      </c>
      <c r="AF56" s="787">
        <f t="shared" si="28"/>
        <v>0</v>
      </c>
      <c r="AG56" s="786">
        <f t="shared" si="28"/>
        <v>0</v>
      </c>
      <c r="AH56" s="786">
        <f t="shared" si="28"/>
        <v>0</v>
      </c>
      <c r="AI56" s="786">
        <f t="shared" si="28"/>
        <v>0</v>
      </c>
      <c r="AJ56" s="786">
        <f t="shared" si="28"/>
        <v>0</v>
      </c>
      <c r="AK56" s="786">
        <f t="shared" si="28"/>
        <v>0</v>
      </c>
      <c r="AL56" s="786">
        <f t="shared" si="28"/>
        <v>0</v>
      </c>
      <c r="AM56" s="786">
        <f t="shared" si="28"/>
        <v>0</v>
      </c>
      <c r="AN56" s="786">
        <f t="shared" si="28"/>
        <v>0</v>
      </c>
    </row>
    <row r="57" spans="1:40" s="6" customFormat="1" ht="24.95" customHeight="1">
      <c r="A57" s="1109"/>
      <c r="B57" s="82"/>
      <c r="C57" s="82"/>
      <c r="D57" s="82"/>
      <c r="E57" s="82"/>
      <c r="F57" s="82"/>
      <c r="G57" s="82"/>
      <c r="H57" s="82"/>
      <c r="I57" s="82"/>
      <c r="J57" s="82"/>
      <c r="K57" s="82"/>
      <c r="L57" s="82"/>
      <c r="M57" s="82"/>
      <c r="N57" s="82"/>
      <c r="O57" s="82"/>
      <c r="P57" s="108"/>
      <c r="Q57" s="784">
        <v>0</v>
      </c>
      <c r="R57" s="785">
        <v>0</v>
      </c>
      <c r="S57" s="784">
        <v>0</v>
      </c>
      <c r="T57" s="784">
        <v>0</v>
      </c>
      <c r="U57" s="784">
        <v>0</v>
      </c>
      <c r="V57" s="784">
        <v>0</v>
      </c>
      <c r="W57" s="784">
        <v>0</v>
      </c>
      <c r="X57" s="784">
        <v>0</v>
      </c>
      <c r="Y57" s="784">
        <v>0</v>
      </c>
      <c r="Z57" s="784">
        <v>0</v>
      </c>
      <c r="AA57" s="784">
        <v>0</v>
      </c>
      <c r="AB57" s="784">
        <v>0</v>
      </c>
      <c r="AC57" s="787">
        <f t="shared" si="26"/>
        <v>0</v>
      </c>
      <c r="AD57" s="786">
        <f t="shared" si="26"/>
        <v>0</v>
      </c>
      <c r="AE57" s="786">
        <f t="shared" si="27"/>
        <v>0</v>
      </c>
      <c r="AF57" s="787">
        <f t="shared" si="28"/>
        <v>0</v>
      </c>
      <c r="AG57" s="786">
        <f t="shared" si="28"/>
        <v>0</v>
      </c>
      <c r="AH57" s="786">
        <f t="shared" si="28"/>
        <v>0</v>
      </c>
      <c r="AI57" s="786">
        <f t="shared" si="28"/>
        <v>0</v>
      </c>
      <c r="AJ57" s="786">
        <f t="shared" si="28"/>
        <v>0</v>
      </c>
      <c r="AK57" s="786">
        <f t="shared" si="28"/>
        <v>0</v>
      </c>
      <c r="AL57" s="786">
        <f t="shared" si="28"/>
        <v>0</v>
      </c>
      <c r="AM57" s="786">
        <f t="shared" si="28"/>
        <v>0</v>
      </c>
      <c r="AN57" s="786">
        <f t="shared" si="28"/>
        <v>0</v>
      </c>
    </row>
    <row r="58" spans="1:40" s="6" customFormat="1" ht="24.95" customHeight="1">
      <c r="A58" s="1109"/>
      <c r="B58" s="82"/>
      <c r="C58" s="82"/>
      <c r="D58" s="82"/>
      <c r="E58" s="82"/>
      <c r="F58" s="82"/>
      <c r="G58" s="82"/>
      <c r="H58" s="82"/>
      <c r="I58" s="82"/>
      <c r="J58" s="82"/>
      <c r="K58" s="82"/>
      <c r="L58" s="82"/>
      <c r="M58" s="82"/>
      <c r="N58" s="82"/>
      <c r="O58" s="82"/>
      <c r="P58" s="108"/>
      <c r="Q58" s="784">
        <v>0</v>
      </c>
      <c r="R58" s="785">
        <v>0</v>
      </c>
      <c r="S58" s="784">
        <v>0</v>
      </c>
      <c r="T58" s="784">
        <v>0</v>
      </c>
      <c r="U58" s="784">
        <v>0</v>
      </c>
      <c r="V58" s="784">
        <v>0</v>
      </c>
      <c r="W58" s="784">
        <v>0</v>
      </c>
      <c r="X58" s="784">
        <v>0</v>
      </c>
      <c r="Y58" s="784">
        <v>0</v>
      </c>
      <c r="Z58" s="784">
        <v>0</v>
      </c>
      <c r="AA58" s="784">
        <v>0</v>
      </c>
      <c r="AB58" s="784">
        <v>0</v>
      </c>
      <c r="AC58" s="787">
        <f t="shared" si="26"/>
        <v>0</v>
      </c>
      <c r="AD58" s="786">
        <f t="shared" si="26"/>
        <v>0</v>
      </c>
      <c r="AE58" s="786">
        <f t="shared" si="27"/>
        <v>0</v>
      </c>
      <c r="AF58" s="787">
        <f t="shared" si="28"/>
        <v>0</v>
      </c>
      <c r="AG58" s="786">
        <f t="shared" si="28"/>
        <v>0</v>
      </c>
      <c r="AH58" s="786">
        <f t="shared" si="28"/>
        <v>0</v>
      </c>
      <c r="AI58" s="786">
        <f t="shared" si="28"/>
        <v>0</v>
      </c>
      <c r="AJ58" s="786">
        <f t="shared" si="28"/>
        <v>0</v>
      </c>
      <c r="AK58" s="786">
        <f t="shared" si="28"/>
        <v>0</v>
      </c>
      <c r="AL58" s="786">
        <f t="shared" si="28"/>
        <v>0</v>
      </c>
      <c r="AM58" s="786">
        <f t="shared" si="28"/>
        <v>0</v>
      </c>
      <c r="AN58" s="786">
        <f t="shared" si="28"/>
        <v>0</v>
      </c>
    </row>
    <row r="59" spans="1:40" s="6" customFormat="1" ht="24.95" customHeight="1">
      <c r="A59" s="1109"/>
      <c r="B59" s="82"/>
      <c r="C59" s="82"/>
      <c r="D59" s="82"/>
      <c r="E59" s="82"/>
      <c r="F59" s="82"/>
      <c r="G59" s="82"/>
      <c r="H59" s="82"/>
      <c r="I59" s="82"/>
      <c r="J59" s="82"/>
      <c r="K59" s="82"/>
      <c r="L59" s="82"/>
      <c r="M59" s="82"/>
      <c r="N59" s="82"/>
      <c r="O59" s="82"/>
      <c r="P59" s="108"/>
      <c r="Q59" s="784">
        <v>0</v>
      </c>
      <c r="R59" s="785">
        <v>0</v>
      </c>
      <c r="S59" s="784">
        <v>0</v>
      </c>
      <c r="T59" s="784">
        <v>0</v>
      </c>
      <c r="U59" s="784">
        <v>0</v>
      </c>
      <c r="V59" s="784">
        <v>0</v>
      </c>
      <c r="W59" s="784">
        <v>0</v>
      </c>
      <c r="X59" s="784">
        <v>0</v>
      </c>
      <c r="Y59" s="784">
        <v>0</v>
      </c>
      <c r="Z59" s="784">
        <v>0</v>
      </c>
      <c r="AA59" s="784">
        <v>0</v>
      </c>
      <c r="AB59" s="784">
        <v>0</v>
      </c>
      <c r="AC59" s="787">
        <f t="shared" si="26"/>
        <v>0</v>
      </c>
      <c r="AD59" s="786">
        <f t="shared" si="26"/>
        <v>0</v>
      </c>
      <c r="AE59" s="786">
        <f t="shared" si="27"/>
        <v>0</v>
      </c>
      <c r="AF59" s="787">
        <f t="shared" si="28"/>
        <v>0</v>
      </c>
      <c r="AG59" s="786">
        <f t="shared" si="28"/>
        <v>0</v>
      </c>
      <c r="AH59" s="786">
        <f t="shared" si="28"/>
        <v>0</v>
      </c>
      <c r="AI59" s="786">
        <f t="shared" si="28"/>
        <v>0</v>
      </c>
      <c r="AJ59" s="786">
        <f t="shared" si="28"/>
        <v>0</v>
      </c>
      <c r="AK59" s="786">
        <f t="shared" si="28"/>
        <v>0</v>
      </c>
      <c r="AL59" s="786">
        <f t="shared" si="28"/>
        <v>0</v>
      </c>
      <c r="AM59" s="786">
        <f t="shared" si="28"/>
        <v>0</v>
      </c>
      <c r="AN59" s="786">
        <f t="shared" si="28"/>
        <v>0</v>
      </c>
    </row>
    <row r="60" spans="1:40" s="6" customFormat="1" ht="24.95" customHeight="1">
      <c r="A60" s="1109"/>
      <c r="B60" s="82"/>
      <c r="C60" s="82"/>
      <c r="D60" s="82"/>
      <c r="E60" s="82"/>
      <c r="F60" s="82"/>
      <c r="G60" s="82"/>
      <c r="H60" s="82"/>
      <c r="I60" s="82"/>
      <c r="J60" s="82"/>
      <c r="K60" s="82"/>
      <c r="L60" s="82"/>
      <c r="M60" s="82"/>
      <c r="N60" s="82"/>
      <c r="O60" s="82"/>
      <c r="P60" s="108"/>
      <c r="Q60" s="784">
        <v>0</v>
      </c>
      <c r="R60" s="785">
        <v>0</v>
      </c>
      <c r="S60" s="784">
        <v>0</v>
      </c>
      <c r="T60" s="784">
        <v>0</v>
      </c>
      <c r="U60" s="784">
        <v>0</v>
      </c>
      <c r="V60" s="784">
        <v>0</v>
      </c>
      <c r="W60" s="784">
        <v>0</v>
      </c>
      <c r="X60" s="784">
        <v>0</v>
      </c>
      <c r="Y60" s="784">
        <v>0</v>
      </c>
      <c r="Z60" s="784">
        <v>0</v>
      </c>
      <c r="AA60" s="784">
        <v>0</v>
      </c>
      <c r="AB60" s="784">
        <v>0</v>
      </c>
      <c r="AC60" s="787">
        <f t="shared" si="26"/>
        <v>0</v>
      </c>
      <c r="AD60" s="786">
        <f t="shared" si="26"/>
        <v>0</v>
      </c>
      <c r="AE60" s="786">
        <f t="shared" si="27"/>
        <v>0</v>
      </c>
      <c r="AF60" s="787">
        <f t="shared" si="28"/>
        <v>0</v>
      </c>
      <c r="AG60" s="786">
        <f t="shared" si="28"/>
        <v>0</v>
      </c>
      <c r="AH60" s="786">
        <f t="shared" si="28"/>
        <v>0</v>
      </c>
      <c r="AI60" s="786">
        <f t="shared" si="28"/>
        <v>0</v>
      </c>
      <c r="AJ60" s="786">
        <f t="shared" si="28"/>
        <v>0</v>
      </c>
      <c r="AK60" s="786">
        <f t="shared" si="28"/>
        <v>0</v>
      </c>
      <c r="AL60" s="786">
        <f t="shared" si="28"/>
        <v>0</v>
      </c>
      <c r="AM60" s="786">
        <f t="shared" si="28"/>
        <v>0</v>
      </c>
      <c r="AN60" s="786">
        <f t="shared" si="28"/>
        <v>0</v>
      </c>
    </row>
    <row r="61" spans="1:40" s="6" customFormat="1" ht="24.95" customHeight="1">
      <c r="A61" s="1109"/>
      <c r="B61" s="82"/>
      <c r="C61" s="82"/>
      <c r="D61" s="82"/>
      <c r="E61" s="82"/>
      <c r="F61" s="82"/>
      <c r="G61" s="82"/>
      <c r="H61" s="82"/>
      <c r="I61" s="82"/>
      <c r="J61" s="82"/>
      <c r="K61" s="82"/>
      <c r="L61" s="82"/>
      <c r="M61" s="82"/>
      <c r="N61" s="82"/>
      <c r="O61" s="82"/>
      <c r="P61" s="108"/>
      <c r="Q61" s="784">
        <v>0</v>
      </c>
      <c r="R61" s="785">
        <v>0</v>
      </c>
      <c r="S61" s="784">
        <v>0</v>
      </c>
      <c r="T61" s="784">
        <v>0</v>
      </c>
      <c r="U61" s="784">
        <v>0</v>
      </c>
      <c r="V61" s="784">
        <v>0</v>
      </c>
      <c r="W61" s="784">
        <v>0</v>
      </c>
      <c r="X61" s="784">
        <v>0</v>
      </c>
      <c r="Y61" s="784">
        <v>0</v>
      </c>
      <c r="Z61" s="784">
        <v>0</v>
      </c>
      <c r="AA61" s="784">
        <v>0</v>
      </c>
      <c r="AB61" s="784">
        <v>0</v>
      </c>
      <c r="AC61" s="787">
        <f t="shared" si="26"/>
        <v>0</v>
      </c>
      <c r="AD61" s="786">
        <f t="shared" si="26"/>
        <v>0</v>
      </c>
      <c r="AE61" s="786">
        <f t="shared" si="27"/>
        <v>0</v>
      </c>
      <c r="AF61" s="787">
        <f t="shared" si="28"/>
        <v>0</v>
      </c>
      <c r="AG61" s="786">
        <f t="shared" si="28"/>
        <v>0</v>
      </c>
      <c r="AH61" s="786">
        <f t="shared" si="28"/>
        <v>0</v>
      </c>
      <c r="AI61" s="786">
        <f t="shared" si="28"/>
        <v>0</v>
      </c>
      <c r="AJ61" s="786">
        <f t="shared" si="28"/>
        <v>0</v>
      </c>
      <c r="AK61" s="786">
        <f t="shared" si="28"/>
        <v>0</v>
      </c>
      <c r="AL61" s="786">
        <f t="shared" si="28"/>
        <v>0</v>
      </c>
      <c r="AM61" s="786">
        <f t="shared" si="28"/>
        <v>0</v>
      </c>
      <c r="AN61" s="786">
        <f t="shared" si="28"/>
        <v>0</v>
      </c>
    </row>
    <row r="62" spans="1:40">
      <c r="B62" s="19"/>
      <c r="C62" s="19"/>
      <c r="D62" s="19"/>
      <c r="E62" s="19"/>
      <c r="F62" s="19"/>
      <c r="G62" s="19"/>
      <c r="H62" s="19"/>
      <c r="I62" s="19"/>
      <c r="J62" s="19"/>
      <c r="K62" s="19"/>
      <c r="L62" s="19"/>
      <c r="M62" s="19"/>
      <c r="N62" s="19"/>
      <c r="O62" s="19"/>
    </row>
  </sheetData>
  <mergeCells count="4">
    <mergeCell ref="B4:E4"/>
    <mergeCell ref="B27:O27"/>
    <mergeCell ref="Q27:AB27"/>
    <mergeCell ref="AC27:AN27"/>
  </mergeCells>
  <pageMargins left="0.25" right="0.2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P42"/>
  <sheetViews>
    <sheetView showGridLines="0" topLeftCell="E1" zoomScale="63" zoomScaleNormal="75" workbookViewId="0">
      <selection activeCell="F19" sqref="F19"/>
    </sheetView>
  </sheetViews>
  <sheetFormatPr defaultColWidth="14.42578125" defaultRowHeight="15" customHeight="1"/>
  <cols>
    <col min="1" max="1" width="3.28515625" style="5" customWidth="1"/>
    <col min="2" max="2" width="55.85546875" style="5" customWidth="1"/>
    <col min="3" max="41" width="16.85546875" style="5" customWidth="1"/>
    <col min="42" max="16384" width="14.42578125" style="5"/>
  </cols>
  <sheetData>
    <row r="2" spans="1:41" ht="45.95" customHeight="1"/>
    <row r="3" spans="1:41" ht="3"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row>
    <row r="4" spans="1:41" ht="30" customHeight="1">
      <c r="A4" s="40"/>
      <c r="B4" s="1490" t="s">
        <v>7</v>
      </c>
      <c r="C4" s="1490"/>
      <c r="D4" s="1490"/>
      <c r="E4" s="1490"/>
      <c r="F4" s="1490"/>
      <c r="G4" s="45"/>
      <c r="H4" s="45"/>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row>
    <row r="5" spans="1:41" ht="30.95" customHeight="1"/>
    <row r="6" spans="1:41" ht="39.950000000000003" customHeight="1">
      <c r="B6" s="7"/>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6.95" customHeight="1" thickBot="1">
      <c r="B7" s="7"/>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1" s="30" customFormat="1" ht="54.95" customHeight="1" thickBot="1">
      <c r="B8" s="678"/>
      <c r="C8" s="1491">
        <v>45316</v>
      </c>
      <c r="D8" s="1480"/>
      <c r="E8" s="1479">
        <v>45347</v>
      </c>
      <c r="F8" s="1480"/>
      <c r="G8" s="1479">
        <v>45376</v>
      </c>
      <c r="H8" s="1480"/>
      <c r="I8" s="1492" t="s">
        <v>35</v>
      </c>
      <c r="J8" s="1493"/>
      <c r="K8" s="1494"/>
      <c r="L8" s="1479">
        <v>45407</v>
      </c>
      <c r="M8" s="1480"/>
      <c r="N8" s="1479">
        <v>45437</v>
      </c>
      <c r="O8" s="1480"/>
      <c r="P8" s="1479">
        <v>45468</v>
      </c>
      <c r="Q8" s="1480"/>
      <c r="R8" s="1481" t="s">
        <v>36</v>
      </c>
      <c r="S8" s="1482"/>
      <c r="T8" s="1483"/>
      <c r="U8" s="1479">
        <v>45498</v>
      </c>
      <c r="V8" s="1480"/>
      <c r="W8" s="1479">
        <v>45529</v>
      </c>
      <c r="X8" s="1480"/>
      <c r="Y8" s="1479">
        <v>45560</v>
      </c>
      <c r="Z8" s="1480"/>
      <c r="AA8" s="1484" t="s">
        <v>37</v>
      </c>
      <c r="AB8" s="1485"/>
      <c r="AC8" s="1486"/>
      <c r="AD8" s="1479">
        <v>45590</v>
      </c>
      <c r="AE8" s="1480"/>
      <c r="AF8" s="1479">
        <v>45621</v>
      </c>
      <c r="AG8" s="1480"/>
      <c r="AH8" s="1479">
        <v>45651</v>
      </c>
      <c r="AI8" s="1480"/>
      <c r="AJ8" s="1487" t="s">
        <v>38</v>
      </c>
      <c r="AK8" s="1488"/>
      <c r="AL8" s="1489"/>
      <c r="AM8" s="1476" t="s">
        <v>172</v>
      </c>
      <c r="AN8" s="1477"/>
      <c r="AO8" s="1478"/>
    </row>
    <row r="9" spans="1:41" ht="54.95" customHeight="1">
      <c r="A9" s="168"/>
      <c r="B9" s="688" t="s">
        <v>173</v>
      </c>
      <c r="C9" s="685" t="s">
        <v>174</v>
      </c>
      <c r="D9" s="692" t="s">
        <v>175</v>
      </c>
      <c r="E9" s="685" t="s">
        <v>174</v>
      </c>
      <c r="F9" s="695" t="s">
        <v>175</v>
      </c>
      <c r="G9" s="685" t="s">
        <v>174</v>
      </c>
      <c r="H9" s="695" t="s">
        <v>175</v>
      </c>
      <c r="I9" s="696" t="s">
        <v>174</v>
      </c>
      <c r="J9" s="679" t="s">
        <v>175</v>
      </c>
      <c r="K9" s="767" t="s">
        <v>176</v>
      </c>
      <c r="L9" s="685" t="s">
        <v>174</v>
      </c>
      <c r="M9" s="695" t="s">
        <v>175</v>
      </c>
      <c r="N9" s="685" t="s">
        <v>174</v>
      </c>
      <c r="O9" s="695" t="s">
        <v>175</v>
      </c>
      <c r="P9" s="685" t="s">
        <v>174</v>
      </c>
      <c r="Q9" s="1423" t="s">
        <v>175</v>
      </c>
      <c r="R9" s="1424" t="s">
        <v>174</v>
      </c>
      <c r="S9" s="525" t="s">
        <v>175</v>
      </c>
      <c r="T9" s="701" t="s">
        <v>176</v>
      </c>
      <c r="U9" s="685" t="s">
        <v>174</v>
      </c>
      <c r="V9" s="695" t="s">
        <v>175</v>
      </c>
      <c r="W9" s="685" t="s">
        <v>174</v>
      </c>
      <c r="X9" s="695" t="s">
        <v>175</v>
      </c>
      <c r="Y9" s="685" t="s">
        <v>174</v>
      </c>
      <c r="Z9" s="695" t="s">
        <v>175</v>
      </c>
      <c r="AA9" s="702" t="s">
        <v>174</v>
      </c>
      <c r="AB9" s="680" t="s">
        <v>175</v>
      </c>
      <c r="AC9" s="705" t="s">
        <v>176</v>
      </c>
      <c r="AD9" s="685" t="s">
        <v>174</v>
      </c>
      <c r="AE9" s="695" t="s">
        <v>175</v>
      </c>
      <c r="AF9" s="685" t="s">
        <v>174</v>
      </c>
      <c r="AG9" s="695" t="s">
        <v>175</v>
      </c>
      <c r="AH9" s="685" t="s">
        <v>174</v>
      </c>
      <c r="AI9" s="695" t="s">
        <v>175</v>
      </c>
      <c r="AJ9" s="831" t="s">
        <v>174</v>
      </c>
      <c r="AK9" s="832" t="s">
        <v>175</v>
      </c>
      <c r="AL9" s="833" t="s">
        <v>176</v>
      </c>
      <c r="AM9" s="394" t="s">
        <v>174</v>
      </c>
      <c r="AN9" s="275" t="s">
        <v>175</v>
      </c>
      <c r="AO9" s="255" t="s">
        <v>176</v>
      </c>
    </row>
    <row r="10" spans="1:41" s="22" customFormat="1" ht="21.95" customHeight="1" thickTop="1">
      <c r="A10" s="209"/>
      <c r="B10" s="689" t="s">
        <v>146</v>
      </c>
      <c r="C10" s="686">
        <f>'Product marketing budget'!C27</f>
        <v>0</v>
      </c>
      <c r="D10" s="693">
        <f>'Product marketing budget'!D27</f>
        <v>0</v>
      </c>
      <c r="E10" s="686">
        <f>'Product marketing budget'!E27</f>
        <v>0</v>
      </c>
      <c r="F10" s="693">
        <f>'Product marketing budget'!F27</f>
        <v>0</v>
      </c>
      <c r="G10" s="686">
        <f>'Product marketing budget'!G27</f>
        <v>0</v>
      </c>
      <c r="H10" s="693">
        <f>'Product marketing budget'!H27</f>
        <v>0</v>
      </c>
      <c r="I10" s="697">
        <f>'Product marketing budget'!I27</f>
        <v>0</v>
      </c>
      <c r="J10" s="765">
        <f>'Product marketing budget'!J27</f>
        <v>0</v>
      </c>
      <c r="K10" s="699">
        <f>'Product marketing budget'!K27</f>
        <v>0</v>
      </c>
      <c r="L10" s="686">
        <f>'Product marketing budget'!L27</f>
        <v>0</v>
      </c>
      <c r="M10" s="693">
        <f>'Product marketing budget'!M27</f>
        <v>0</v>
      </c>
      <c r="N10" s="686">
        <f>'Product marketing budget'!N27</f>
        <v>0</v>
      </c>
      <c r="O10" s="693">
        <f>'Product marketing budget'!O27</f>
        <v>0</v>
      </c>
      <c r="P10" s="686">
        <f>'Product marketing budget'!P27</f>
        <v>0</v>
      </c>
      <c r="Q10" s="693">
        <f>'Product marketing budget'!Q27</f>
        <v>0</v>
      </c>
      <c r="R10" s="1420">
        <f>'Product marketing budget'!R27</f>
        <v>0</v>
      </c>
      <c r="S10" s="1421">
        <f>'Product marketing budget'!S27</f>
        <v>0</v>
      </c>
      <c r="T10" s="1422">
        <f>'Product marketing budget'!T27</f>
        <v>0</v>
      </c>
      <c r="U10" s="686">
        <f>'Product marketing budget'!U27</f>
        <v>0</v>
      </c>
      <c r="V10" s="693">
        <f>'Product marketing budget'!V27</f>
        <v>0</v>
      </c>
      <c r="W10" s="686">
        <f>'Product marketing budget'!W27</f>
        <v>0</v>
      </c>
      <c r="X10" s="693">
        <f>'Product marketing budget'!X27</f>
        <v>0</v>
      </c>
      <c r="Y10" s="686">
        <f>'Product marketing budget'!Y27</f>
        <v>0</v>
      </c>
      <c r="Z10" s="693">
        <f>'Product marketing budget'!Z27</f>
        <v>0</v>
      </c>
      <c r="AA10" s="703">
        <f>'Product marketing budget'!AA27</f>
        <v>0</v>
      </c>
      <c r="AB10" s="217">
        <f>'Product marketing budget'!AB27</f>
        <v>0</v>
      </c>
      <c r="AC10" s="706">
        <f>'Product marketing budget'!AC27</f>
        <v>0</v>
      </c>
      <c r="AD10" s="686">
        <f>'Product marketing budget'!AD27</f>
        <v>0</v>
      </c>
      <c r="AE10" s="693">
        <f>'Product marketing budget'!AE27</f>
        <v>0</v>
      </c>
      <c r="AF10" s="686">
        <f>'Product marketing budget'!AF27</f>
        <v>0</v>
      </c>
      <c r="AG10" s="693">
        <f>'Product marketing budget'!AG27</f>
        <v>0</v>
      </c>
      <c r="AH10" s="686">
        <f>'Product marketing budget'!AH27</f>
        <v>0</v>
      </c>
      <c r="AI10" s="693">
        <f>'Product marketing budget'!AI27</f>
        <v>0</v>
      </c>
      <c r="AJ10" s="834">
        <f>'Product marketing budget'!AJ27</f>
        <v>0</v>
      </c>
      <c r="AK10" s="835">
        <f>'Product marketing budget'!AK27</f>
        <v>0</v>
      </c>
      <c r="AL10" s="836">
        <f>'Product marketing budget'!AL27</f>
        <v>0</v>
      </c>
      <c r="AM10" s="708">
        <f>'Product marketing budget'!AM27</f>
        <v>0</v>
      </c>
      <c r="AN10" s="709">
        <f>'Product marketing budget'!AN27</f>
        <v>0</v>
      </c>
      <c r="AO10" s="710">
        <f>'Product marketing budget'!AO27</f>
        <v>0</v>
      </c>
    </row>
    <row r="11" spans="1:41" ht="21.95" customHeight="1">
      <c r="A11" s="168"/>
      <c r="B11" s="690" t="s">
        <v>177</v>
      </c>
      <c r="C11" s="686">
        <f>'MarTech budget'!C37</f>
        <v>0</v>
      </c>
      <c r="D11" s="693">
        <f>'MarTech budget'!D37</f>
        <v>0</v>
      </c>
      <c r="E11" s="686">
        <f>'MarTech budget'!E37</f>
        <v>0</v>
      </c>
      <c r="F11" s="693">
        <f>'MarTech budget'!F37</f>
        <v>0</v>
      </c>
      <c r="G11" s="686">
        <f>'MarTech budget'!G37</f>
        <v>0</v>
      </c>
      <c r="H11" s="693">
        <f>'MarTech budget'!H37</f>
        <v>0</v>
      </c>
      <c r="I11" s="697">
        <f>'MarTech budget'!I37</f>
        <v>0</v>
      </c>
      <c r="J11" s="765">
        <f>'MarTech budget'!J37</f>
        <v>0</v>
      </c>
      <c r="K11" s="699">
        <f>'MarTech budget'!K37</f>
        <v>0</v>
      </c>
      <c r="L11" s="686">
        <f>'MarTech budget'!L37</f>
        <v>0</v>
      </c>
      <c r="M11" s="693">
        <f>'MarTech budget'!M37</f>
        <v>0</v>
      </c>
      <c r="N11" s="686">
        <f>'MarTech budget'!N37</f>
        <v>0</v>
      </c>
      <c r="O11" s="693">
        <f>'MarTech budget'!O37</f>
        <v>0</v>
      </c>
      <c r="P11" s="686">
        <f>'MarTech budget'!P37</f>
        <v>0</v>
      </c>
      <c r="Q11" s="693">
        <f>'MarTech budget'!Q37</f>
        <v>0</v>
      </c>
      <c r="R11" s="1414">
        <f>'MarTech budget'!R37</f>
        <v>0</v>
      </c>
      <c r="S11" s="216">
        <f>'MarTech budget'!S37</f>
        <v>0</v>
      </c>
      <c r="T11" s="1412">
        <f>'MarTech budget'!T37</f>
        <v>0</v>
      </c>
      <c r="U11" s="686">
        <f>'MarTech budget'!U37</f>
        <v>0</v>
      </c>
      <c r="V11" s="693">
        <f>'MarTech budget'!V37</f>
        <v>0</v>
      </c>
      <c r="W11" s="686">
        <f>'MarTech budget'!W37</f>
        <v>0</v>
      </c>
      <c r="X11" s="693">
        <f>'MarTech budget'!X37</f>
        <v>0</v>
      </c>
      <c r="Y11" s="686">
        <f>'MarTech budget'!Y37</f>
        <v>0</v>
      </c>
      <c r="Z11" s="693">
        <f>'MarTech budget'!Z37</f>
        <v>0</v>
      </c>
      <c r="AA11" s="703">
        <f>'MarTech budget'!AA37</f>
        <v>0</v>
      </c>
      <c r="AB11" s="217">
        <f>'MarTech budget'!AB37</f>
        <v>0</v>
      </c>
      <c r="AC11" s="706">
        <f>'MarTech budget'!AC37</f>
        <v>0</v>
      </c>
      <c r="AD11" s="686">
        <f>'MarTech budget'!AD37</f>
        <v>0</v>
      </c>
      <c r="AE11" s="693">
        <f>'MarTech budget'!AE37</f>
        <v>0</v>
      </c>
      <c r="AF11" s="686">
        <f>'MarTech budget'!AF37</f>
        <v>0</v>
      </c>
      <c r="AG11" s="693">
        <f>'MarTech budget'!AG37</f>
        <v>0</v>
      </c>
      <c r="AH11" s="686">
        <f>'MarTech budget'!AH37</f>
        <v>0</v>
      </c>
      <c r="AI11" s="693">
        <f>'MarTech budget'!AI37</f>
        <v>0</v>
      </c>
      <c r="AJ11" s="834">
        <f>'MarTech budget'!AJ37</f>
        <v>0</v>
      </c>
      <c r="AK11" s="835">
        <f>'MarTech budget'!AK37</f>
        <v>0</v>
      </c>
      <c r="AL11" s="836">
        <f>'MarTech budget'!AL37</f>
        <v>0</v>
      </c>
      <c r="AM11" s="686">
        <f>'MarTech budget'!AM37</f>
        <v>0</v>
      </c>
      <c r="AN11" s="211">
        <f>'MarTech budget'!AN37</f>
        <v>0</v>
      </c>
      <c r="AO11" s="210">
        <f>'MarTech budget'!AO37</f>
        <v>0</v>
      </c>
    </row>
    <row r="12" spans="1:41" ht="21.95" customHeight="1">
      <c r="A12" s="168"/>
      <c r="B12" s="690" t="s">
        <v>178</v>
      </c>
      <c r="C12" s="686">
        <f>'Paid advertising budget'!C33</f>
        <v>0</v>
      </c>
      <c r="D12" s="693">
        <f>'Paid advertising budget'!D33</f>
        <v>0</v>
      </c>
      <c r="E12" s="686">
        <f>'Paid advertising budget'!E33</f>
        <v>0</v>
      </c>
      <c r="F12" s="693">
        <f>'Paid advertising budget'!F33</f>
        <v>0</v>
      </c>
      <c r="G12" s="686">
        <f>'Paid advertising budget'!G33</f>
        <v>0</v>
      </c>
      <c r="H12" s="693">
        <f>'Paid advertising budget'!H33</f>
        <v>0</v>
      </c>
      <c r="I12" s="697">
        <f>'Paid advertising budget'!I33</f>
        <v>0</v>
      </c>
      <c r="J12" s="765">
        <f>'Paid advertising budget'!J33</f>
        <v>0</v>
      </c>
      <c r="K12" s="699">
        <f>'Paid advertising budget'!K33</f>
        <v>0</v>
      </c>
      <c r="L12" s="686">
        <f>'Paid advertising budget'!L33</f>
        <v>0</v>
      </c>
      <c r="M12" s="693">
        <f>'Paid advertising budget'!M33</f>
        <v>0</v>
      </c>
      <c r="N12" s="686">
        <f>'Paid advertising budget'!N33</f>
        <v>0</v>
      </c>
      <c r="O12" s="693">
        <f>'Paid advertising budget'!O33</f>
        <v>0</v>
      </c>
      <c r="P12" s="686">
        <f>'Paid advertising budget'!P33</f>
        <v>0</v>
      </c>
      <c r="Q12" s="693">
        <f>'Paid advertising budget'!Q33</f>
        <v>0</v>
      </c>
      <c r="R12" s="1414">
        <f>'Paid advertising budget'!R33</f>
        <v>0</v>
      </c>
      <c r="S12" s="216">
        <f>'Paid advertising budget'!S33</f>
        <v>0</v>
      </c>
      <c r="T12" s="1412">
        <f>'Paid advertising budget'!T33</f>
        <v>0</v>
      </c>
      <c r="U12" s="686">
        <f>'Paid advertising budget'!U33</f>
        <v>0</v>
      </c>
      <c r="V12" s="693">
        <f>'Paid advertising budget'!V33</f>
        <v>0</v>
      </c>
      <c r="W12" s="686">
        <f>'Paid advertising budget'!W33</f>
        <v>0</v>
      </c>
      <c r="X12" s="693">
        <f>'Paid advertising budget'!X33</f>
        <v>0</v>
      </c>
      <c r="Y12" s="686">
        <f>'Paid advertising budget'!Y33</f>
        <v>0</v>
      </c>
      <c r="Z12" s="693">
        <f>'Paid advertising budget'!Z33</f>
        <v>0</v>
      </c>
      <c r="AA12" s="703">
        <f>'Paid advertising budget'!AA33</f>
        <v>0</v>
      </c>
      <c r="AB12" s="217">
        <f>'Paid advertising budget'!AB33</f>
        <v>0</v>
      </c>
      <c r="AC12" s="706">
        <f>'Paid advertising budget'!AC33</f>
        <v>0</v>
      </c>
      <c r="AD12" s="686">
        <f>'Paid advertising budget'!AD33</f>
        <v>0</v>
      </c>
      <c r="AE12" s="693">
        <f>'Paid advertising budget'!AE33</f>
        <v>0</v>
      </c>
      <c r="AF12" s="686">
        <f>'Paid advertising budget'!AF33</f>
        <v>0</v>
      </c>
      <c r="AG12" s="693">
        <f>'Paid advertising budget'!AG33</f>
        <v>0</v>
      </c>
      <c r="AH12" s="686">
        <f>'Paid advertising budget'!AH33</f>
        <v>0</v>
      </c>
      <c r="AI12" s="693">
        <f>'Paid advertising budget'!AI33</f>
        <v>0</v>
      </c>
      <c r="AJ12" s="834">
        <f>'Paid advertising budget'!AJ33</f>
        <v>0</v>
      </c>
      <c r="AK12" s="835">
        <f>'Paid advertising budget'!AK33</f>
        <v>0</v>
      </c>
      <c r="AL12" s="836">
        <f>'Paid advertising budget'!AL33</f>
        <v>0</v>
      </c>
      <c r="AM12" s="686">
        <f>'Paid advertising budget'!AM33</f>
        <v>0</v>
      </c>
      <c r="AN12" s="211">
        <f>'Paid advertising budget'!AN33</f>
        <v>0</v>
      </c>
      <c r="AO12" s="210">
        <f>'Paid advertising budget'!AO33</f>
        <v>0</v>
      </c>
    </row>
    <row r="13" spans="1:41" ht="21.95" customHeight="1">
      <c r="A13" s="168"/>
      <c r="B13" s="690" t="s">
        <v>179</v>
      </c>
      <c r="C13" s="686">
        <f>'Public relations budget'!C31</f>
        <v>0</v>
      </c>
      <c r="D13" s="693">
        <f>'Public relations budget'!D31</f>
        <v>0</v>
      </c>
      <c r="E13" s="686">
        <f>'Public relations budget'!E31</f>
        <v>0</v>
      </c>
      <c r="F13" s="693">
        <f>'Public relations budget'!F31</f>
        <v>0</v>
      </c>
      <c r="G13" s="686">
        <f>'Public relations budget'!G31</f>
        <v>0</v>
      </c>
      <c r="H13" s="693">
        <f>'Public relations budget'!H31</f>
        <v>0</v>
      </c>
      <c r="I13" s="697">
        <f>'Public relations budget'!I31</f>
        <v>0</v>
      </c>
      <c r="J13" s="765">
        <f>'Public relations budget'!J31</f>
        <v>0</v>
      </c>
      <c r="K13" s="699">
        <f>'Public relations budget'!K31</f>
        <v>0</v>
      </c>
      <c r="L13" s="686">
        <f>'Public relations budget'!L31</f>
        <v>0</v>
      </c>
      <c r="M13" s="693">
        <f>'Public relations budget'!M31</f>
        <v>0</v>
      </c>
      <c r="N13" s="686">
        <f>'Public relations budget'!N31</f>
        <v>0</v>
      </c>
      <c r="O13" s="693">
        <f>'Public relations budget'!O31</f>
        <v>0</v>
      </c>
      <c r="P13" s="686">
        <f>'Public relations budget'!P31</f>
        <v>0</v>
      </c>
      <c r="Q13" s="693">
        <f>'Public relations budget'!Q31</f>
        <v>0</v>
      </c>
      <c r="R13" s="1414">
        <f>'Public relations budget'!R31</f>
        <v>0</v>
      </c>
      <c r="S13" s="216">
        <f>'Public relations budget'!S31</f>
        <v>0</v>
      </c>
      <c r="T13" s="1412">
        <f>'Public relations budget'!T31</f>
        <v>0</v>
      </c>
      <c r="U13" s="686">
        <f>'Public relations budget'!U31</f>
        <v>0</v>
      </c>
      <c r="V13" s="693">
        <f>'Public relations budget'!V31</f>
        <v>0</v>
      </c>
      <c r="W13" s="686">
        <f>'Public relations budget'!W31</f>
        <v>0</v>
      </c>
      <c r="X13" s="693">
        <f>'Public relations budget'!X31</f>
        <v>0</v>
      </c>
      <c r="Y13" s="686">
        <f>'Public relations budget'!Y31</f>
        <v>0</v>
      </c>
      <c r="Z13" s="693">
        <f>'Public relations budget'!Z31</f>
        <v>0</v>
      </c>
      <c r="AA13" s="703">
        <f>'Public relations budget'!AA31</f>
        <v>0</v>
      </c>
      <c r="AB13" s="217">
        <f>'Public relations budget'!AB31</f>
        <v>0</v>
      </c>
      <c r="AC13" s="706">
        <f>'Public relations budget'!AC31</f>
        <v>0</v>
      </c>
      <c r="AD13" s="686">
        <f>'Public relations budget'!AD31</f>
        <v>0</v>
      </c>
      <c r="AE13" s="693">
        <f>'Public relations budget'!AE31</f>
        <v>0</v>
      </c>
      <c r="AF13" s="686">
        <f>'Public relations budget'!AF31</f>
        <v>0</v>
      </c>
      <c r="AG13" s="693">
        <f>'Public relations budget'!AG31</f>
        <v>0</v>
      </c>
      <c r="AH13" s="686">
        <f>'Public relations budget'!AH31</f>
        <v>0</v>
      </c>
      <c r="AI13" s="693">
        <f>'Public relations budget'!AI31</f>
        <v>0</v>
      </c>
      <c r="AJ13" s="834">
        <f>'Public relations budget'!AJ31</f>
        <v>0</v>
      </c>
      <c r="AK13" s="835">
        <f>'Public relations budget'!AK31</f>
        <v>0</v>
      </c>
      <c r="AL13" s="836">
        <f>'Public relations budget'!AL31</f>
        <v>0</v>
      </c>
      <c r="AM13" s="686">
        <f>'Public relations budget'!AM31</f>
        <v>0</v>
      </c>
      <c r="AN13" s="211">
        <f>'Public relations budget'!AN31</f>
        <v>0</v>
      </c>
      <c r="AO13" s="210">
        <f>'Public relations budget'!AO31</f>
        <v>0</v>
      </c>
    </row>
    <row r="14" spans="1:41" ht="21.95" customHeight="1">
      <c r="A14" s="168"/>
      <c r="B14" s="690" t="s">
        <v>180</v>
      </c>
      <c r="C14" s="686">
        <f>'Branding &amp; creative budget'!D30</f>
        <v>0</v>
      </c>
      <c r="D14" s="693">
        <f>'Branding &amp; creative budget'!E30</f>
        <v>0</v>
      </c>
      <c r="E14" s="686">
        <f>'Branding &amp; creative budget'!F30</f>
        <v>0</v>
      </c>
      <c r="F14" s="693">
        <f>'Branding &amp; creative budget'!G30</f>
        <v>0</v>
      </c>
      <c r="G14" s="686">
        <f>'Branding &amp; creative budget'!H30</f>
        <v>0</v>
      </c>
      <c r="H14" s="693">
        <f>'Branding &amp; creative budget'!I30</f>
        <v>0</v>
      </c>
      <c r="I14" s="697">
        <f>'Branding &amp; creative budget'!J30</f>
        <v>0</v>
      </c>
      <c r="J14" s="765">
        <f>'Branding &amp; creative budget'!K30</f>
        <v>0</v>
      </c>
      <c r="K14" s="699">
        <f>'Branding &amp; creative budget'!L30</f>
        <v>0</v>
      </c>
      <c r="L14" s="686">
        <f>'Branding &amp; creative budget'!M30</f>
        <v>0</v>
      </c>
      <c r="M14" s="693">
        <f>'Branding &amp; creative budget'!N30</f>
        <v>0</v>
      </c>
      <c r="N14" s="686">
        <f>'Branding &amp; creative budget'!O30</f>
        <v>0</v>
      </c>
      <c r="O14" s="693">
        <f>'Branding &amp; creative budget'!P30</f>
        <v>0</v>
      </c>
      <c r="P14" s="686">
        <f>'Branding &amp; creative budget'!Q30</f>
        <v>0</v>
      </c>
      <c r="Q14" s="693">
        <f>'Branding &amp; creative budget'!R30</f>
        <v>0</v>
      </c>
      <c r="R14" s="1414">
        <f>'Branding &amp; creative budget'!S30</f>
        <v>0</v>
      </c>
      <c r="S14" s="216">
        <f>'Branding &amp; creative budget'!T30</f>
        <v>0</v>
      </c>
      <c r="T14" s="1412">
        <f>'Branding &amp; creative budget'!U30</f>
        <v>0</v>
      </c>
      <c r="U14" s="686">
        <f>'Branding &amp; creative budget'!V30</f>
        <v>0</v>
      </c>
      <c r="V14" s="693">
        <f>'Branding &amp; creative budget'!W30</f>
        <v>0</v>
      </c>
      <c r="W14" s="686">
        <f>'Branding &amp; creative budget'!X30</f>
        <v>0</v>
      </c>
      <c r="X14" s="693">
        <f>'Branding &amp; creative budget'!Y30</f>
        <v>0</v>
      </c>
      <c r="Y14" s="686">
        <f>'Branding &amp; creative budget'!Z30</f>
        <v>0</v>
      </c>
      <c r="Z14" s="693">
        <f>'Branding &amp; creative budget'!AA30</f>
        <v>0</v>
      </c>
      <c r="AA14" s="703">
        <f>'Branding &amp; creative budget'!AB30</f>
        <v>0</v>
      </c>
      <c r="AB14" s="217">
        <f>'Branding &amp; creative budget'!AC30</f>
        <v>0</v>
      </c>
      <c r="AC14" s="706">
        <f>'Branding &amp; creative budget'!AD30</f>
        <v>0</v>
      </c>
      <c r="AD14" s="686">
        <f>'Branding &amp; creative budget'!AE30</f>
        <v>0</v>
      </c>
      <c r="AE14" s="693">
        <f>'Branding &amp; creative budget'!AF30</f>
        <v>0</v>
      </c>
      <c r="AF14" s="686">
        <f>'Branding &amp; creative budget'!AG30</f>
        <v>0</v>
      </c>
      <c r="AG14" s="693">
        <f>'Branding &amp; creative budget'!AH30</f>
        <v>0</v>
      </c>
      <c r="AH14" s="686">
        <f>'Branding &amp; creative budget'!AI30</f>
        <v>0</v>
      </c>
      <c r="AI14" s="693">
        <f>'Branding &amp; creative budget'!AJ30</f>
        <v>0</v>
      </c>
      <c r="AJ14" s="834">
        <f>'Branding &amp; creative budget'!AK30</f>
        <v>0</v>
      </c>
      <c r="AK14" s="835">
        <f>'Branding &amp; creative budget'!AL30</f>
        <v>0</v>
      </c>
      <c r="AL14" s="836">
        <f>'Branding &amp; creative budget'!AM30</f>
        <v>0</v>
      </c>
      <c r="AM14" s="686">
        <f>'Branding &amp; creative budget'!AN30</f>
        <v>0</v>
      </c>
      <c r="AN14" s="211">
        <f>'Branding &amp; creative budget'!AO30</f>
        <v>0</v>
      </c>
      <c r="AO14" s="210">
        <f>'Branding &amp; creative budget'!AP30</f>
        <v>0</v>
      </c>
    </row>
    <row r="15" spans="1:41" ht="21.95" customHeight="1">
      <c r="A15" s="168"/>
      <c r="B15" s="690" t="s">
        <v>181</v>
      </c>
      <c r="C15" s="686">
        <v>0</v>
      </c>
      <c r="D15" s="693">
        <v>0</v>
      </c>
      <c r="E15" s="686">
        <v>0</v>
      </c>
      <c r="F15" s="693">
        <v>0</v>
      </c>
      <c r="G15" s="686">
        <v>0</v>
      </c>
      <c r="H15" s="693">
        <v>0</v>
      </c>
      <c r="I15" s="697">
        <f t="shared" ref="I15:J15" si="0">SUM(C15+E15+G15)</f>
        <v>0</v>
      </c>
      <c r="J15" s="765">
        <f t="shared" si="0"/>
        <v>0</v>
      </c>
      <c r="K15" s="699">
        <f t="shared" ref="K15" si="1">I15-J15</f>
        <v>0</v>
      </c>
      <c r="L15" s="686">
        <v>0</v>
      </c>
      <c r="M15" s="693">
        <v>0</v>
      </c>
      <c r="N15" s="686">
        <v>0</v>
      </c>
      <c r="O15" s="693">
        <v>0</v>
      </c>
      <c r="P15" s="686">
        <v>0</v>
      </c>
      <c r="Q15" s="693">
        <v>0</v>
      </c>
      <c r="R15" s="1414">
        <f>SUM(L15+N15+P15)</f>
        <v>0</v>
      </c>
      <c r="S15" s="216">
        <f t="shared" ref="S15" si="2">SUM(M15+O15+Q15)</f>
        <v>0</v>
      </c>
      <c r="T15" s="1412">
        <f>R15-S15</f>
        <v>0</v>
      </c>
      <c r="U15" s="686">
        <v>0</v>
      </c>
      <c r="V15" s="693">
        <v>0</v>
      </c>
      <c r="W15" s="686">
        <v>0</v>
      </c>
      <c r="X15" s="693">
        <v>0</v>
      </c>
      <c r="Y15" s="686">
        <v>0</v>
      </c>
      <c r="Z15" s="693">
        <v>0</v>
      </c>
      <c r="AA15" s="703">
        <f t="shared" ref="AA15" si="3">SUM(U15+W15+Y15)</f>
        <v>0</v>
      </c>
      <c r="AB15" s="217">
        <f t="shared" ref="AB15" si="4">SUM(V15+X15+Z15)</f>
        <v>0</v>
      </c>
      <c r="AC15" s="706">
        <f t="shared" ref="AC15" si="5">AA15-AB15</f>
        <v>0</v>
      </c>
      <c r="AD15" s="686">
        <v>0</v>
      </c>
      <c r="AE15" s="693">
        <v>0</v>
      </c>
      <c r="AF15" s="686">
        <v>0</v>
      </c>
      <c r="AG15" s="693">
        <v>0</v>
      </c>
      <c r="AH15" s="686">
        <v>0</v>
      </c>
      <c r="AI15" s="693">
        <v>0</v>
      </c>
      <c r="AJ15" s="834">
        <f t="shared" ref="AJ15" si="6">SUM(AD15+AF15+AH15)</f>
        <v>0</v>
      </c>
      <c r="AK15" s="835">
        <f t="shared" ref="AK15" si="7">SUM(AE15+AG15+AI15)</f>
        <v>0</v>
      </c>
      <c r="AL15" s="836">
        <f t="shared" ref="AL15" si="8">AJ15-AK15</f>
        <v>0</v>
      </c>
      <c r="AM15" s="686">
        <f t="shared" ref="AM15:AN15" si="9">SUM(I15+R15+AA15+AJ15)</f>
        <v>0</v>
      </c>
      <c r="AN15" s="211">
        <f t="shared" si="9"/>
        <v>0</v>
      </c>
      <c r="AO15" s="210">
        <f t="shared" ref="AO15" si="10">AM15-AN15</f>
        <v>0</v>
      </c>
    </row>
    <row r="16" spans="1:41" ht="21.95" customHeight="1" thickBot="1">
      <c r="A16" s="168"/>
      <c r="B16" s="691" t="s">
        <v>182</v>
      </c>
      <c r="C16" s="687">
        <f>'Partnerships &amp; community budget'!D22</f>
        <v>0</v>
      </c>
      <c r="D16" s="694">
        <f>'Partnerships &amp; community budget'!E22</f>
        <v>0</v>
      </c>
      <c r="E16" s="687">
        <f>'Partnerships &amp; community budget'!F22</f>
        <v>0</v>
      </c>
      <c r="F16" s="694">
        <f>'Partnerships &amp; community budget'!G22</f>
        <v>0</v>
      </c>
      <c r="G16" s="687">
        <f>'Partnerships &amp; community budget'!H22</f>
        <v>0</v>
      </c>
      <c r="H16" s="694">
        <f>'Partnerships &amp; community budget'!I22</f>
        <v>0</v>
      </c>
      <c r="I16" s="698">
        <f>'Partnerships &amp; community budget'!J22</f>
        <v>0</v>
      </c>
      <c r="J16" s="766">
        <f>'Partnerships &amp; community budget'!K22</f>
        <v>0</v>
      </c>
      <c r="K16" s="700">
        <f>'Partnerships &amp; community budget'!L22</f>
        <v>0</v>
      </c>
      <c r="L16" s="687">
        <f>'Partnerships &amp; community budget'!M22</f>
        <v>0</v>
      </c>
      <c r="M16" s="694">
        <f>'Partnerships &amp; community budget'!N22</f>
        <v>0</v>
      </c>
      <c r="N16" s="687">
        <f>'Partnerships &amp; community budget'!O22</f>
        <v>0</v>
      </c>
      <c r="O16" s="694">
        <f>'Partnerships &amp; community budget'!P22</f>
        <v>0</v>
      </c>
      <c r="P16" s="687">
        <f>'Partnerships &amp; community budget'!Q22</f>
        <v>0</v>
      </c>
      <c r="Q16" s="694">
        <f>'Partnerships &amp; community budget'!R22</f>
        <v>0</v>
      </c>
      <c r="R16" s="1415">
        <f>'Partnerships &amp; community budget'!S22</f>
        <v>0</v>
      </c>
      <c r="S16" s="682">
        <f>'Partnerships &amp; community budget'!T22</f>
        <v>0</v>
      </c>
      <c r="T16" s="1413">
        <f>'Partnerships &amp; community budget'!U22</f>
        <v>0</v>
      </c>
      <c r="U16" s="687">
        <f>'Partnerships &amp; community budget'!V22</f>
        <v>0</v>
      </c>
      <c r="V16" s="694">
        <f>'Partnerships &amp; community budget'!W22</f>
        <v>0</v>
      </c>
      <c r="W16" s="687">
        <f>'Partnerships &amp; community budget'!X22</f>
        <v>0</v>
      </c>
      <c r="X16" s="694">
        <f>'Partnerships &amp; community budget'!Y22</f>
        <v>0</v>
      </c>
      <c r="Y16" s="687">
        <f>'Partnerships &amp; community budget'!Z22</f>
        <v>0</v>
      </c>
      <c r="Z16" s="694">
        <f>'Partnerships &amp; community budget'!AA22</f>
        <v>0</v>
      </c>
      <c r="AA16" s="704">
        <f>'Partnerships &amp; community budget'!AB22</f>
        <v>0</v>
      </c>
      <c r="AB16" s="683">
        <f>'Partnerships &amp; community budget'!AC22</f>
        <v>0</v>
      </c>
      <c r="AC16" s="707">
        <f>'Partnerships &amp; community budget'!AD22</f>
        <v>0</v>
      </c>
      <c r="AD16" s="687">
        <f>'Partnerships &amp; community budget'!AE22</f>
        <v>0</v>
      </c>
      <c r="AE16" s="694">
        <f>'Partnerships &amp; community budget'!AF22</f>
        <v>0</v>
      </c>
      <c r="AF16" s="687">
        <f>'Partnerships &amp; community budget'!AG22</f>
        <v>0</v>
      </c>
      <c r="AG16" s="694">
        <f>'Partnerships &amp; community budget'!AH22</f>
        <v>0</v>
      </c>
      <c r="AH16" s="687">
        <f>'Partnerships &amp; community budget'!AI22</f>
        <v>0</v>
      </c>
      <c r="AI16" s="694">
        <f>'Partnerships &amp; community budget'!AJ22</f>
        <v>0</v>
      </c>
      <c r="AJ16" s="837">
        <f>'Partnerships &amp; community budget'!AK22</f>
        <v>0</v>
      </c>
      <c r="AK16" s="838">
        <f>'Partnerships &amp; community budget'!AL22</f>
        <v>0</v>
      </c>
      <c r="AL16" s="839">
        <f>'Partnerships &amp; community budget'!AM22</f>
        <v>0</v>
      </c>
      <c r="AM16" s="687">
        <f>'Partnerships &amp; community budget'!AN22</f>
        <v>0</v>
      </c>
      <c r="AN16" s="684">
        <f>'Partnerships &amp; community budget'!AO22</f>
        <v>0</v>
      </c>
      <c r="AO16" s="681">
        <f>'Partnerships &amp; community budget'!AP22</f>
        <v>0</v>
      </c>
    </row>
    <row r="17" spans="1:42" ht="21.95" customHeight="1" thickTop="1" thickBot="1">
      <c r="A17" s="108"/>
      <c r="B17" s="1349" t="s">
        <v>183</v>
      </c>
      <c r="C17" s="1350">
        <f t="shared" ref="C17:H17" si="11">SUM(C10:C16)</f>
        <v>0</v>
      </c>
      <c r="D17" s="1351">
        <f t="shared" si="11"/>
        <v>0</v>
      </c>
      <c r="E17" s="1350">
        <f t="shared" si="11"/>
        <v>0</v>
      </c>
      <c r="F17" s="1351">
        <f t="shared" si="11"/>
        <v>0</v>
      </c>
      <c r="G17" s="1350">
        <f t="shared" si="11"/>
        <v>0</v>
      </c>
      <c r="H17" s="1398">
        <f t="shared" si="11"/>
        <v>0</v>
      </c>
      <c r="I17" s="1399">
        <v>0</v>
      </c>
      <c r="J17" s="1400">
        <f t="shared" ref="J17:S17" si="12">SUM(J10:J16)</f>
        <v>0</v>
      </c>
      <c r="K17" s="467">
        <f t="shared" si="12"/>
        <v>0</v>
      </c>
      <c r="L17" s="1350">
        <f t="shared" si="12"/>
        <v>0</v>
      </c>
      <c r="M17" s="1351">
        <f t="shared" si="12"/>
        <v>0</v>
      </c>
      <c r="N17" s="1350">
        <f t="shared" si="12"/>
        <v>0</v>
      </c>
      <c r="O17" s="1351">
        <f t="shared" si="12"/>
        <v>0</v>
      </c>
      <c r="P17" s="1350">
        <f t="shared" si="12"/>
        <v>0</v>
      </c>
      <c r="Q17" s="1398">
        <f t="shared" si="12"/>
        <v>0</v>
      </c>
      <c r="R17" s="1417">
        <f t="shared" si="12"/>
        <v>0</v>
      </c>
      <c r="S17" s="1418">
        <f t="shared" si="12"/>
        <v>0</v>
      </c>
      <c r="T17" s="1419">
        <f t="shared" ref="T17:AO17" si="13">SUM(T10:T16)</f>
        <v>0</v>
      </c>
      <c r="U17" s="1350">
        <f>SUM(U10:U16)</f>
        <v>0</v>
      </c>
      <c r="V17" s="1351">
        <f>SUM(V10:V16)</f>
        <v>0</v>
      </c>
      <c r="W17" s="1350">
        <f t="shared" si="13"/>
        <v>0</v>
      </c>
      <c r="X17" s="1351">
        <f t="shared" si="13"/>
        <v>0</v>
      </c>
      <c r="Y17" s="1350">
        <f t="shared" si="13"/>
        <v>0</v>
      </c>
      <c r="Z17" s="1351">
        <f t="shared" si="13"/>
        <v>0</v>
      </c>
      <c r="AA17" s="1353">
        <f>SUM(AA10:AA16)</f>
        <v>0</v>
      </c>
      <c r="AB17" s="1354">
        <f>SUM(AB10:AB16)</f>
        <v>0</v>
      </c>
      <c r="AC17" s="1355">
        <f t="shared" si="13"/>
        <v>0</v>
      </c>
      <c r="AD17" s="1350">
        <f>SUM(AD10:AD16)</f>
        <v>0</v>
      </c>
      <c r="AE17" s="1351">
        <f t="shared" si="13"/>
        <v>0</v>
      </c>
      <c r="AF17" s="1350">
        <f t="shared" si="13"/>
        <v>0</v>
      </c>
      <c r="AG17" s="1351">
        <f t="shared" si="13"/>
        <v>0</v>
      </c>
      <c r="AH17" s="1350">
        <f t="shared" si="13"/>
        <v>0</v>
      </c>
      <c r="AI17" s="1351">
        <f t="shared" si="13"/>
        <v>0</v>
      </c>
      <c r="AJ17" s="1356">
        <f t="shared" si="13"/>
        <v>0</v>
      </c>
      <c r="AK17" s="1357">
        <f t="shared" si="13"/>
        <v>0</v>
      </c>
      <c r="AL17" s="1358">
        <f t="shared" si="13"/>
        <v>0</v>
      </c>
      <c r="AM17" s="1359">
        <f t="shared" si="13"/>
        <v>0</v>
      </c>
      <c r="AN17" s="1360">
        <f t="shared" si="13"/>
        <v>0</v>
      </c>
      <c r="AO17" s="1361">
        <f t="shared" si="13"/>
        <v>0</v>
      </c>
      <c r="AP17" s="19"/>
    </row>
    <row r="18" spans="1:42" ht="30" customHeight="1" thickTop="1" thickBo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row>
    <row r="19" spans="1:42" ht="54.95" customHeight="1">
      <c r="A19" s="19"/>
      <c r="B19" s="1306" t="s">
        <v>184</v>
      </c>
      <c r="C19" s="1307" t="s">
        <v>174</v>
      </c>
      <c r="D19" s="1308" t="s">
        <v>175</v>
      </c>
      <c r="E19" s="634" t="s">
        <v>176</v>
      </c>
      <c r="F19" s="1309" t="s">
        <v>185</v>
      </c>
      <c r="G19" s="1310" t="s">
        <v>186</v>
      </c>
      <c r="H19" s="19"/>
    </row>
    <row r="20" spans="1:42" ht="21.95" customHeight="1" thickTop="1">
      <c r="A20" s="19"/>
      <c r="B20" s="1311">
        <v>45316</v>
      </c>
      <c r="C20" s="215">
        <f>C17</f>
        <v>0</v>
      </c>
      <c r="D20" s="212">
        <f>D17</f>
        <v>0</v>
      </c>
      <c r="E20" s="214">
        <f t="shared" ref="E20:E30" si="14">C20-D20</f>
        <v>0</v>
      </c>
      <c r="F20" s="213">
        <f t="shared" ref="F20:G20" si="15">C20</f>
        <v>0</v>
      </c>
      <c r="G20" s="214">
        <f t="shared" si="15"/>
        <v>0</v>
      </c>
      <c r="H20" s="19"/>
    </row>
    <row r="21" spans="1:42" ht="21.95" customHeight="1">
      <c r="A21" s="19"/>
      <c r="B21" s="1311">
        <v>45347</v>
      </c>
      <c r="C21" s="215">
        <f>E17</f>
        <v>0</v>
      </c>
      <c r="D21" s="212">
        <f>F17</f>
        <v>0</v>
      </c>
      <c r="E21" s="214">
        <f>C21-D21</f>
        <v>0</v>
      </c>
      <c r="F21" s="213">
        <f t="shared" ref="F21:G21" si="16">SUM(C20:C21)</f>
        <v>0</v>
      </c>
      <c r="G21" s="214">
        <f t="shared" si="16"/>
        <v>0</v>
      </c>
      <c r="H21" s="19"/>
    </row>
    <row r="22" spans="1:42" ht="21.95" customHeight="1">
      <c r="A22" s="19"/>
      <c r="B22" s="1311">
        <v>45376</v>
      </c>
      <c r="C22" s="215">
        <f>G17</f>
        <v>0</v>
      </c>
      <c r="D22" s="212">
        <f>H17</f>
        <v>0</v>
      </c>
      <c r="E22" s="214">
        <f t="shared" si="14"/>
        <v>0</v>
      </c>
      <c r="F22" s="213">
        <f t="shared" ref="F22:G22" si="17">SUM(C20:C22)</f>
        <v>0</v>
      </c>
      <c r="G22" s="214">
        <f t="shared" si="17"/>
        <v>0</v>
      </c>
      <c r="H22" s="19"/>
    </row>
    <row r="23" spans="1:42" ht="21.95" customHeight="1">
      <c r="A23" s="19"/>
      <c r="B23" s="1311">
        <v>45407</v>
      </c>
      <c r="C23" s="215">
        <f>L17</f>
        <v>0</v>
      </c>
      <c r="D23" s="212">
        <f>M17</f>
        <v>0</v>
      </c>
      <c r="E23" s="214">
        <f t="shared" si="14"/>
        <v>0</v>
      </c>
      <c r="F23" s="213">
        <f t="shared" ref="F23:G23" si="18">SUM(C20:C23)</f>
        <v>0</v>
      </c>
      <c r="G23" s="214">
        <f t="shared" si="18"/>
        <v>0</v>
      </c>
      <c r="H23" s="19"/>
    </row>
    <row r="24" spans="1:42" ht="21.95" customHeight="1">
      <c r="A24" s="19"/>
      <c r="B24" s="1311">
        <v>45437</v>
      </c>
      <c r="C24" s="215">
        <f>N17</f>
        <v>0</v>
      </c>
      <c r="D24" s="212">
        <f>O17</f>
        <v>0</v>
      </c>
      <c r="E24" s="214">
        <f t="shared" si="14"/>
        <v>0</v>
      </c>
      <c r="F24" s="213">
        <f t="shared" ref="F24:G24" si="19">SUM(C20:C24)</f>
        <v>0</v>
      </c>
      <c r="G24" s="214">
        <f t="shared" si="19"/>
        <v>0</v>
      </c>
      <c r="H24" s="19"/>
    </row>
    <row r="25" spans="1:42" ht="21.95" customHeight="1">
      <c r="A25" s="19"/>
      <c r="B25" s="1311">
        <v>45468</v>
      </c>
      <c r="C25" s="215">
        <f>P17</f>
        <v>0</v>
      </c>
      <c r="D25" s="212">
        <f>Q17</f>
        <v>0</v>
      </c>
      <c r="E25" s="214">
        <f t="shared" si="14"/>
        <v>0</v>
      </c>
      <c r="F25" s="213">
        <f t="shared" ref="F25:G25" si="20">SUM(C20:C25)</f>
        <v>0</v>
      </c>
      <c r="G25" s="214">
        <f t="shared" si="20"/>
        <v>0</v>
      </c>
      <c r="H25" s="19"/>
    </row>
    <row r="26" spans="1:42" ht="21.95" customHeight="1">
      <c r="A26" s="19"/>
      <c r="B26" s="1311">
        <v>45498</v>
      </c>
      <c r="C26" s="215">
        <f>U17</f>
        <v>0</v>
      </c>
      <c r="D26" s="212">
        <f>V17</f>
        <v>0</v>
      </c>
      <c r="E26" s="214">
        <f t="shared" si="14"/>
        <v>0</v>
      </c>
      <c r="F26" s="213">
        <f t="shared" ref="F26:G26" si="21">SUM(C20:C26)</f>
        <v>0</v>
      </c>
      <c r="G26" s="214">
        <f t="shared" si="21"/>
        <v>0</v>
      </c>
      <c r="H26" s="19"/>
    </row>
    <row r="27" spans="1:42" ht="21.95" customHeight="1">
      <c r="A27" s="19"/>
      <c r="B27" s="1311">
        <v>45529</v>
      </c>
      <c r="C27" s="215">
        <f>W17</f>
        <v>0</v>
      </c>
      <c r="D27" s="212">
        <f>X17</f>
        <v>0</v>
      </c>
      <c r="E27" s="214">
        <f t="shared" si="14"/>
        <v>0</v>
      </c>
      <c r="F27" s="213">
        <f t="shared" ref="F27:G27" si="22">SUM(C20:C27)</f>
        <v>0</v>
      </c>
      <c r="G27" s="214">
        <f t="shared" si="22"/>
        <v>0</v>
      </c>
      <c r="H27" s="19"/>
    </row>
    <row r="28" spans="1:42" ht="21.95" customHeight="1">
      <c r="A28" s="19"/>
      <c r="B28" s="1311">
        <v>45560</v>
      </c>
      <c r="C28" s="215">
        <f>Y17</f>
        <v>0</v>
      </c>
      <c r="D28" s="212">
        <f>Z17</f>
        <v>0</v>
      </c>
      <c r="E28" s="214">
        <f t="shared" si="14"/>
        <v>0</v>
      </c>
      <c r="F28" s="213">
        <f>SUM(C20:C28)</f>
        <v>0</v>
      </c>
      <c r="G28" s="214">
        <f t="shared" ref="G28" si="23">SUM(D20:D28)</f>
        <v>0</v>
      </c>
      <c r="H28" s="19"/>
    </row>
    <row r="29" spans="1:42" ht="21.95" customHeight="1">
      <c r="A29" s="19"/>
      <c r="B29" s="1311">
        <v>45590</v>
      </c>
      <c r="C29" s="215">
        <f>AD17</f>
        <v>0</v>
      </c>
      <c r="D29" s="212">
        <f>AE17</f>
        <v>0</v>
      </c>
      <c r="E29" s="214">
        <f t="shared" si="14"/>
        <v>0</v>
      </c>
      <c r="F29" s="213">
        <f t="shared" ref="F29:G29" si="24">SUM(C20:C29)</f>
        <v>0</v>
      </c>
      <c r="G29" s="214">
        <f t="shared" si="24"/>
        <v>0</v>
      </c>
      <c r="H29" s="19"/>
    </row>
    <row r="30" spans="1:42" ht="21.95" customHeight="1">
      <c r="A30" s="19"/>
      <c r="B30" s="1311">
        <v>45621</v>
      </c>
      <c r="C30" s="215">
        <f>AF17</f>
        <v>0</v>
      </c>
      <c r="D30" s="212">
        <f>AG17</f>
        <v>0</v>
      </c>
      <c r="E30" s="214">
        <f t="shared" si="14"/>
        <v>0</v>
      </c>
      <c r="F30" s="213">
        <f t="shared" ref="F30:G30" si="25">SUM(C20:C30)</f>
        <v>0</v>
      </c>
      <c r="G30" s="214">
        <f t="shared" si="25"/>
        <v>0</v>
      </c>
      <c r="H30" s="19"/>
    </row>
    <row r="31" spans="1:42" ht="21.95" customHeight="1" thickBot="1">
      <c r="A31" s="19"/>
      <c r="B31" s="1312">
        <v>45651</v>
      </c>
      <c r="C31" s="808">
        <f>AH17</f>
        <v>0</v>
      </c>
      <c r="D31" s="809">
        <f>AI17</f>
        <v>0</v>
      </c>
      <c r="E31" s="810">
        <f>C31-D31</f>
        <v>0</v>
      </c>
      <c r="F31" s="811">
        <f>SUM(C20:C31)</f>
        <v>0</v>
      </c>
      <c r="G31" s="810">
        <f>SUM(D20:D31)</f>
        <v>0</v>
      </c>
      <c r="H31" s="19"/>
    </row>
    <row r="32" spans="1:42" ht="21.95" customHeight="1" thickTop="1" thickBot="1">
      <c r="A32" s="19"/>
      <c r="B32" s="1300" t="s">
        <v>183</v>
      </c>
      <c r="C32" s="1301">
        <f>SUM(C20:C31)</f>
        <v>0</v>
      </c>
      <c r="D32" s="1302">
        <f>SUM(D20:D31)</f>
        <v>0</v>
      </c>
      <c r="E32" s="1303">
        <f>SUM(E20:E31)</f>
        <v>0</v>
      </c>
      <c r="F32" s="1304">
        <f>SUM(F20:F31)</f>
        <v>0</v>
      </c>
      <c r="G32" s="1305">
        <f>SUM(G20:G31)</f>
        <v>0</v>
      </c>
      <c r="H32" s="19"/>
    </row>
    <row r="33" spans="2:41" ht="30" customHeight="1" thickTop="1">
      <c r="B33" s="19"/>
      <c r="C33" s="19"/>
      <c r="D33" s="19"/>
      <c r="E33" s="19"/>
      <c r="F33" s="19"/>
      <c r="G33" s="19"/>
    </row>
    <row r="34" spans="2:41" ht="15.75" customHeight="1"/>
    <row r="36" spans="2:41" ht="15" customHeight="1">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40" spans="2:41" ht="15" customHeight="1" thickBot="1"/>
    <row r="41" spans="2:41" ht="15" customHeight="1" thickBot="1">
      <c r="W41" s="19"/>
      <c r="X41" s="1416"/>
      <c r="Y41" s="19"/>
    </row>
    <row r="42" spans="2:41" ht="15" customHeight="1">
      <c r="S42" s="5" t="s">
        <v>0</v>
      </c>
      <c r="X42" s="19"/>
    </row>
  </sheetData>
  <mergeCells count="18">
    <mergeCell ref="B4:F4"/>
    <mergeCell ref="C8:D8"/>
    <mergeCell ref="E8:F8"/>
    <mergeCell ref="G8:H8"/>
    <mergeCell ref="I8:K8"/>
    <mergeCell ref="L8:M8"/>
    <mergeCell ref="N8:O8"/>
    <mergeCell ref="AF8:AG8"/>
    <mergeCell ref="AH8:AI8"/>
    <mergeCell ref="AJ8:AL8"/>
    <mergeCell ref="AM8:AO8"/>
    <mergeCell ref="P8:Q8"/>
    <mergeCell ref="R8:T8"/>
    <mergeCell ref="U8:V8"/>
    <mergeCell ref="W8:X8"/>
    <mergeCell ref="Y8:Z8"/>
    <mergeCell ref="AA8:AC8"/>
    <mergeCell ref="AD8:AE8"/>
  </mergeCells>
  <conditionalFormatting sqref="K10:K16 T10:T16 AC10:AC16 AL10:AL16 AO10:AO16">
    <cfRule type="cellIs" dxfId="8" priority="1" operator="lessThan">
      <formula>0</formula>
    </cfRule>
  </conditionalFormatting>
  <hyperlinks>
    <hyperlink ref="B10" location="'Product Marketing Budget'!A1" display="Product Marketing" xr:uid="{5B4CB9EB-D1E3-4D20-923C-2DB5C06A5CC0}"/>
    <hyperlink ref="B11" location="'MarTech Budget'!A1" display="MarTech" xr:uid="{ED937B36-0AF9-4A60-A7DB-F23E13C74404}"/>
    <hyperlink ref="B12" location="'Paid Advertising Budget'!A1" display="Paid Advertising" xr:uid="{5E1E9F0C-ECF9-4760-BAEF-6060F391E8EE}"/>
    <hyperlink ref="B13" location="'Public Relations Budget'!A1" display="Public Relations" xr:uid="{248D65DC-800E-4DEE-83D2-6FCFA9BDB6C3}"/>
    <hyperlink ref="B14" location="'Branding &amp; Creative Budget'!A1" display="Branding &amp; Creative" xr:uid="{7C25B8B9-358A-43C1-B331-A72E8E2622C6}"/>
    <hyperlink ref="B15" location="'Customer User Event Budget'!A1" display="Company Events" xr:uid="{ED734975-6E34-498B-9BBE-9C54E01E3EC9}"/>
    <hyperlink ref="B16" location="'Partnerships &amp; Community Budget'!A1" display="Partnerships &amp; Community " xr:uid="{0A29AC4F-48B3-49B1-AF47-B3A5DD4D2119}"/>
  </hyperlink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P35"/>
  <sheetViews>
    <sheetView showGridLines="0" topLeftCell="AL8" zoomScale="50" zoomScaleNormal="51" workbookViewId="0">
      <selection activeCell="AY21" sqref="AY21"/>
    </sheetView>
  </sheetViews>
  <sheetFormatPr defaultColWidth="14.42578125" defaultRowHeight="15" customHeight="1"/>
  <cols>
    <col min="1" max="1" width="3.28515625" style="5" customWidth="1"/>
    <col min="2" max="2" width="55.85546875" style="5" customWidth="1"/>
    <col min="3" max="41" width="12.85546875" style="5" customWidth="1"/>
    <col min="42" max="42" width="3.42578125" style="5" customWidth="1"/>
    <col min="43" max="16384" width="14.42578125" style="5"/>
  </cols>
  <sheetData>
    <row r="2" spans="1:41" ht="45.95" customHeight="1"/>
    <row r="3" spans="1:41" ht="3"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row>
    <row r="4" spans="1:41" ht="30" customHeight="1">
      <c r="A4" s="37"/>
      <c r="B4" s="1498" t="s">
        <v>187</v>
      </c>
      <c r="C4" s="1490"/>
      <c r="D4" s="1490"/>
      <c r="E4" s="1490"/>
      <c r="F4" s="1490"/>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row>
    <row r="5" spans="1:41" ht="30" customHeight="1">
      <c r="B5" s="15"/>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row>
    <row r="6" spans="1:41" ht="39.950000000000003" customHeight="1">
      <c r="B6" s="17"/>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row>
    <row r="7" spans="1:41" ht="6.95" customHeight="1" thickBot="1">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ht="54.95" customHeight="1" thickTop="1" thickBot="1">
      <c r="B8" s="202"/>
      <c r="C8" s="1495">
        <v>45316</v>
      </c>
      <c r="D8" s="1496"/>
      <c r="E8" s="1497">
        <v>45347</v>
      </c>
      <c r="F8" s="1496"/>
      <c r="G8" s="1497">
        <v>45376</v>
      </c>
      <c r="H8" s="1496"/>
      <c r="I8" s="1503" t="s">
        <v>35</v>
      </c>
      <c r="J8" s="1504"/>
      <c r="K8" s="1504"/>
      <c r="L8" s="1501">
        <v>45407</v>
      </c>
      <c r="M8" s="1502"/>
      <c r="N8" s="1497">
        <v>45437</v>
      </c>
      <c r="O8" s="1496"/>
      <c r="P8" s="1497">
        <v>45468</v>
      </c>
      <c r="Q8" s="1496"/>
      <c r="R8" s="1511" t="s">
        <v>36</v>
      </c>
      <c r="S8" s="1512"/>
      <c r="T8" s="1513"/>
      <c r="U8" s="1499">
        <v>45498</v>
      </c>
      <c r="V8" s="1500"/>
      <c r="W8" s="1499">
        <v>45529</v>
      </c>
      <c r="X8" s="1500"/>
      <c r="Y8" s="1499">
        <v>45560</v>
      </c>
      <c r="Z8" s="1500"/>
      <c r="AA8" s="1514" t="s">
        <v>37</v>
      </c>
      <c r="AB8" s="1515"/>
      <c r="AC8" s="1516"/>
      <c r="AD8" s="1499">
        <v>45590</v>
      </c>
      <c r="AE8" s="1500"/>
      <c r="AF8" s="1499">
        <v>45621</v>
      </c>
      <c r="AG8" s="1500"/>
      <c r="AH8" s="1499">
        <v>45651</v>
      </c>
      <c r="AI8" s="1500"/>
      <c r="AJ8" s="1505" t="s">
        <v>38</v>
      </c>
      <c r="AK8" s="1506"/>
      <c r="AL8" s="1507"/>
      <c r="AM8" s="1508" t="s">
        <v>172</v>
      </c>
      <c r="AN8" s="1509"/>
      <c r="AO8" s="1510"/>
    </row>
    <row r="9" spans="1:41" ht="54.95" customHeight="1">
      <c r="A9" s="19"/>
      <c r="B9" s="1279" t="s">
        <v>173</v>
      </c>
      <c r="C9" s="520" t="s">
        <v>174</v>
      </c>
      <c r="D9" s="519" t="s">
        <v>175</v>
      </c>
      <c r="E9" s="520" t="s">
        <v>174</v>
      </c>
      <c r="F9" s="519" t="s">
        <v>175</v>
      </c>
      <c r="G9" s="520" t="s">
        <v>174</v>
      </c>
      <c r="H9" s="519" t="s">
        <v>175</v>
      </c>
      <c r="I9" s="521" t="s">
        <v>174</v>
      </c>
      <c r="J9" s="522" t="s">
        <v>175</v>
      </c>
      <c r="K9" s="523" t="s">
        <v>176</v>
      </c>
      <c r="L9" s="518" t="s">
        <v>174</v>
      </c>
      <c r="M9" s="519" t="s">
        <v>175</v>
      </c>
      <c r="N9" s="520" t="s">
        <v>174</v>
      </c>
      <c r="O9" s="519" t="s">
        <v>175</v>
      </c>
      <c r="P9" s="520" t="s">
        <v>174</v>
      </c>
      <c r="Q9" s="519" t="s">
        <v>175</v>
      </c>
      <c r="R9" s="524" t="s">
        <v>174</v>
      </c>
      <c r="S9" s="525" t="s">
        <v>175</v>
      </c>
      <c r="T9" s="526" t="s">
        <v>176</v>
      </c>
      <c r="U9" s="520" t="s">
        <v>174</v>
      </c>
      <c r="V9" s="519" t="s">
        <v>175</v>
      </c>
      <c r="W9" s="520" t="s">
        <v>174</v>
      </c>
      <c r="X9" s="519" t="s">
        <v>175</v>
      </c>
      <c r="Y9" s="520" t="s">
        <v>174</v>
      </c>
      <c r="Z9" s="519" t="s">
        <v>175</v>
      </c>
      <c r="AA9" s="527" t="s">
        <v>174</v>
      </c>
      <c r="AB9" s="528" t="s">
        <v>175</v>
      </c>
      <c r="AC9" s="529" t="s">
        <v>176</v>
      </c>
      <c r="AD9" s="520" t="s">
        <v>174</v>
      </c>
      <c r="AE9" s="519" t="s">
        <v>175</v>
      </c>
      <c r="AF9" s="520" t="s">
        <v>174</v>
      </c>
      <c r="AG9" s="519" t="s">
        <v>175</v>
      </c>
      <c r="AH9" s="520" t="s">
        <v>174</v>
      </c>
      <c r="AI9" s="519" t="s">
        <v>175</v>
      </c>
      <c r="AJ9" s="530" t="s">
        <v>174</v>
      </c>
      <c r="AK9" s="531" t="s">
        <v>175</v>
      </c>
      <c r="AL9" s="532" t="s">
        <v>176</v>
      </c>
      <c r="AM9" s="533" t="s">
        <v>174</v>
      </c>
      <c r="AN9" s="357" t="s">
        <v>175</v>
      </c>
      <c r="AO9" s="534" t="s">
        <v>176</v>
      </c>
    </row>
    <row r="10" spans="1:41" ht="30" customHeight="1" thickTop="1">
      <c r="A10" s="19"/>
      <c r="B10" s="1280" t="s">
        <v>188</v>
      </c>
      <c r="C10" s="169"/>
      <c r="D10" s="473"/>
      <c r="E10" s="169"/>
      <c r="F10" s="473"/>
      <c r="G10" s="169"/>
      <c r="H10" s="473"/>
      <c r="I10" s="173"/>
      <c r="J10" s="173"/>
      <c r="K10" s="173"/>
      <c r="L10" s="484"/>
      <c r="M10" s="473"/>
      <c r="N10" s="169"/>
      <c r="O10" s="473"/>
      <c r="P10" s="169"/>
      <c r="Q10" s="473"/>
      <c r="R10" s="171"/>
      <c r="S10" s="171"/>
      <c r="T10" s="490"/>
      <c r="U10" s="169"/>
      <c r="V10" s="473"/>
      <c r="W10" s="169"/>
      <c r="X10" s="473"/>
      <c r="Y10" s="169"/>
      <c r="Z10" s="473"/>
      <c r="AA10" s="172"/>
      <c r="AB10" s="172"/>
      <c r="AC10" s="496"/>
      <c r="AD10" s="169"/>
      <c r="AE10" s="473"/>
      <c r="AF10" s="169"/>
      <c r="AG10" s="473"/>
      <c r="AH10" s="169"/>
      <c r="AI10" s="473"/>
      <c r="AJ10" s="300"/>
      <c r="AK10" s="300"/>
      <c r="AL10" s="506"/>
      <c r="AM10" s="505"/>
      <c r="AN10" s="170"/>
      <c r="AO10" s="512"/>
    </row>
    <row r="11" spans="1:41" ht="21.95" customHeight="1">
      <c r="A11" s="19"/>
      <c r="B11" s="992" t="s">
        <v>189</v>
      </c>
      <c r="C11" s="175">
        <v>0</v>
      </c>
      <c r="D11" s="368">
        <v>0</v>
      </c>
      <c r="E11" s="175">
        <v>0</v>
      </c>
      <c r="F11" s="368">
        <v>0</v>
      </c>
      <c r="G11" s="175">
        <v>0</v>
      </c>
      <c r="H11" s="368">
        <v>0</v>
      </c>
      <c r="I11" s="360">
        <f t="shared" ref="I11:J11" si="0">SUM(C11+E11+G11)</f>
        <v>0</v>
      </c>
      <c r="J11" s="174">
        <f t="shared" si="0"/>
        <v>0</v>
      </c>
      <c r="K11" s="479">
        <f t="shared" ref="K11:K13" si="1">I11-J11</f>
        <v>0</v>
      </c>
      <c r="L11" s="385">
        <v>0</v>
      </c>
      <c r="M11" s="368">
        <v>0</v>
      </c>
      <c r="N11" s="175">
        <v>0</v>
      </c>
      <c r="O11" s="368">
        <v>0</v>
      </c>
      <c r="P11" s="175">
        <v>0</v>
      </c>
      <c r="Q11" s="368">
        <v>0</v>
      </c>
      <c r="R11" s="427">
        <f t="shared" ref="R11:S11" si="2">SUM(L11+N11+P11)</f>
        <v>0</v>
      </c>
      <c r="S11" s="177">
        <f t="shared" si="2"/>
        <v>0</v>
      </c>
      <c r="T11" s="417">
        <f t="shared" ref="T11:T13" si="3">R11-S11</f>
        <v>0</v>
      </c>
      <c r="U11" s="175">
        <v>0</v>
      </c>
      <c r="V11" s="368">
        <v>0</v>
      </c>
      <c r="W11" s="175">
        <v>0</v>
      </c>
      <c r="X11" s="368">
        <v>0</v>
      </c>
      <c r="Y11" s="175">
        <v>0</v>
      </c>
      <c r="Z11" s="368">
        <v>0</v>
      </c>
      <c r="AA11" s="435">
        <f t="shared" ref="AA11:AB11" si="4">SUM(U11+W11+Y11)</f>
        <v>0</v>
      </c>
      <c r="AB11" s="178">
        <f t="shared" si="4"/>
        <v>0</v>
      </c>
      <c r="AC11" s="443">
        <f t="shared" ref="AC11:AC13" si="5">AA11-AB11</f>
        <v>0</v>
      </c>
      <c r="AD11" s="175">
        <v>0</v>
      </c>
      <c r="AE11" s="368">
        <v>0</v>
      </c>
      <c r="AF11" s="175">
        <v>0</v>
      </c>
      <c r="AG11" s="372">
        <v>0</v>
      </c>
      <c r="AH11" s="175">
        <v>0</v>
      </c>
      <c r="AI11" s="372">
        <v>0</v>
      </c>
      <c r="AJ11" s="453">
        <f t="shared" ref="AJ11:AK11" si="6">SUM(AD11+AF11+AH11)</f>
        <v>0</v>
      </c>
      <c r="AK11" s="299">
        <f t="shared" si="6"/>
        <v>0</v>
      </c>
      <c r="AL11" s="507">
        <f t="shared" ref="AL11:AL13" si="7">AJ11-AK11</f>
        <v>0</v>
      </c>
      <c r="AM11" s="175">
        <f t="shared" ref="AM11:AN11" si="8">SUM(I11+R11+AA11+AJ11)</f>
        <v>0</v>
      </c>
      <c r="AN11" s="179">
        <f t="shared" si="8"/>
        <v>0</v>
      </c>
      <c r="AO11" s="513">
        <f t="shared" ref="AO11:AO13" si="9">AM11-AN11</f>
        <v>0</v>
      </c>
    </row>
    <row r="12" spans="1:41" ht="21.95" customHeight="1">
      <c r="A12" s="19"/>
      <c r="B12" s="992" t="s">
        <v>190</v>
      </c>
      <c r="C12" s="175">
        <v>0</v>
      </c>
      <c r="D12" s="368">
        <v>0</v>
      </c>
      <c r="E12" s="175">
        <v>0</v>
      </c>
      <c r="F12" s="368">
        <v>0</v>
      </c>
      <c r="G12" s="175">
        <v>0</v>
      </c>
      <c r="H12" s="368">
        <v>0</v>
      </c>
      <c r="I12" s="360">
        <f t="shared" ref="I12:J12" si="10">SUM(C12+E12+G12)</f>
        <v>0</v>
      </c>
      <c r="J12" s="174">
        <f t="shared" si="10"/>
        <v>0</v>
      </c>
      <c r="K12" s="479">
        <f t="shared" si="1"/>
        <v>0</v>
      </c>
      <c r="L12" s="385">
        <v>0</v>
      </c>
      <c r="M12" s="368">
        <v>0</v>
      </c>
      <c r="N12" s="175">
        <v>0</v>
      </c>
      <c r="O12" s="368">
        <v>0</v>
      </c>
      <c r="P12" s="175">
        <v>0</v>
      </c>
      <c r="Q12" s="368">
        <v>0</v>
      </c>
      <c r="R12" s="427">
        <f t="shared" ref="R12:S12" si="11">SUM(L12+N12+P12)</f>
        <v>0</v>
      </c>
      <c r="S12" s="177">
        <f t="shared" si="11"/>
        <v>0</v>
      </c>
      <c r="T12" s="417">
        <f t="shared" si="3"/>
        <v>0</v>
      </c>
      <c r="U12" s="175">
        <v>0</v>
      </c>
      <c r="V12" s="368">
        <v>0</v>
      </c>
      <c r="W12" s="175">
        <v>0</v>
      </c>
      <c r="X12" s="368">
        <v>0</v>
      </c>
      <c r="Y12" s="175">
        <v>0</v>
      </c>
      <c r="Z12" s="368">
        <v>0</v>
      </c>
      <c r="AA12" s="435">
        <f t="shared" ref="AA12:AB12" si="12">SUM(U12+W12+Y12)</f>
        <v>0</v>
      </c>
      <c r="AB12" s="178">
        <f t="shared" si="12"/>
        <v>0</v>
      </c>
      <c r="AC12" s="443">
        <f t="shared" si="5"/>
        <v>0</v>
      </c>
      <c r="AD12" s="175">
        <v>0</v>
      </c>
      <c r="AE12" s="368">
        <v>0</v>
      </c>
      <c r="AF12" s="175">
        <v>0</v>
      </c>
      <c r="AG12" s="372">
        <v>0</v>
      </c>
      <c r="AH12" s="175">
        <v>0</v>
      </c>
      <c r="AI12" s="372">
        <v>0</v>
      </c>
      <c r="AJ12" s="453">
        <f t="shared" ref="AJ12:AK12" si="13">SUM(AD12+AF12+AH12)</f>
        <v>0</v>
      </c>
      <c r="AK12" s="299">
        <f t="shared" si="13"/>
        <v>0</v>
      </c>
      <c r="AL12" s="507">
        <f t="shared" si="7"/>
        <v>0</v>
      </c>
      <c r="AM12" s="175">
        <f t="shared" ref="AM12:AN12" si="14">SUM(I12+R12+AA12+AJ12)</f>
        <v>0</v>
      </c>
      <c r="AN12" s="179">
        <f t="shared" si="14"/>
        <v>0</v>
      </c>
      <c r="AO12" s="513">
        <f t="shared" si="9"/>
        <v>0</v>
      </c>
    </row>
    <row r="13" spans="1:41" ht="21.95" customHeight="1">
      <c r="A13" s="19"/>
      <c r="B13" s="992" t="s">
        <v>191</v>
      </c>
      <c r="C13" s="175">
        <v>0</v>
      </c>
      <c r="D13" s="368">
        <v>0</v>
      </c>
      <c r="E13" s="175">
        <v>0</v>
      </c>
      <c r="F13" s="368">
        <v>0</v>
      </c>
      <c r="G13" s="175">
        <v>0</v>
      </c>
      <c r="H13" s="368">
        <v>0</v>
      </c>
      <c r="I13" s="360">
        <f>C13+E13+G13</f>
        <v>0</v>
      </c>
      <c r="J13" s="174">
        <f>SUM(D13+F13+H13)</f>
        <v>0</v>
      </c>
      <c r="K13" s="479">
        <f t="shared" si="1"/>
        <v>0</v>
      </c>
      <c r="L13" s="385">
        <v>0</v>
      </c>
      <c r="M13" s="368">
        <v>0</v>
      </c>
      <c r="N13" s="175">
        <v>0</v>
      </c>
      <c r="O13" s="368">
        <v>0</v>
      </c>
      <c r="P13" s="175">
        <v>0</v>
      </c>
      <c r="Q13" s="368">
        <v>0</v>
      </c>
      <c r="R13" s="427">
        <f t="shared" ref="R13:S13" si="15">SUM(L13+N13+P13)</f>
        <v>0</v>
      </c>
      <c r="S13" s="177">
        <f t="shared" si="15"/>
        <v>0</v>
      </c>
      <c r="T13" s="417">
        <f t="shared" si="3"/>
        <v>0</v>
      </c>
      <c r="U13" s="175">
        <v>0</v>
      </c>
      <c r="V13" s="368">
        <v>0</v>
      </c>
      <c r="W13" s="175">
        <v>0</v>
      </c>
      <c r="X13" s="368">
        <v>0</v>
      </c>
      <c r="Y13" s="175">
        <v>0</v>
      </c>
      <c r="Z13" s="368">
        <v>0</v>
      </c>
      <c r="AA13" s="435">
        <f t="shared" ref="AA13:AB13" si="16">SUM(U13+W13+Y13)</f>
        <v>0</v>
      </c>
      <c r="AB13" s="178">
        <f t="shared" si="16"/>
        <v>0</v>
      </c>
      <c r="AC13" s="443">
        <f t="shared" si="5"/>
        <v>0</v>
      </c>
      <c r="AD13" s="175">
        <v>0</v>
      </c>
      <c r="AE13" s="368">
        <v>0</v>
      </c>
      <c r="AF13" s="175">
        <v>0</v>
      </c>
      <c r="AG13" s="372">
        <v>0</v>
      </c>
      <c r="AH13" s="175">
        <v>0</v>
      </c>
      <c r="AI13" s="372">
        <v>0</v>
      </c>
      <c r="AJ13" s="453">
        <f t="shared" ref="AJ13:AK13" si="17">SUM(AD13+AF13+AH13)</f>
        <v>0</v>
      </c>
      <c r="AK13" s="299">
        <f t="shared" si="17"/>
        <v>0</v>
      </c>
      <c r="AL13" s="507">
        <f t="shared" si="7"/>
        <v>0</v>
      </c>
      <c r="AM13" s="175">
        <f t="shared" ref="AM13:AN13" si="18">SUM(I13+R13+AA13+AJ13)</f>
        <v>0</v>
      </c>
      <c r="AN13" s="179">
        <f t="shared" si="18"/>
        <v>0</v>
      </c>
      <c r="AO13" s="513">
        <f t="shared" si="9"/>
        <v>0</v>
      </c>
    </row>
    <row r="14" spans="1:41" ht="30" customHeight="1">
      <c r="A14" s="19"/>
      <c r="B14" s="1281" t="s">
        <v>192</v>
      </c>
      <c r="C14" s="181"/>
      <c r="D14" s="474"/>
      <c r="E14" s="181"/>
      <c r="F14" s="474"/>
      <c r="G14" s="181"/>
      <c r="H14" s="474"/>
      <c r="I14" s="180"/>
      <c r="J14" s="180"/>
      <c r="K14" s="480"/>
      <c r="L14" s="485"/>
      <c r="M14" s="474"/>
      <c r="N14" s="181"/>
      <c r="O14" s="474"/>
      <c r="P14" s="181"/>
      <c r="Q14" s="474"/>
      <c r="R14" s="182"/>
      <c r="S14" s="182"/>
      <c r="T14" s="491"/>
      <c r="U14" s="181"/>
      <c r="V14" s="474"/>
      <c r="W14" s="181"/>
      <c r="X14" s="474"/>
      <c r="Y14" s="181"/>
      <c r="Z14" s="474"/>
      <c r="AA14" s="183"/>
      <c r="AB14" s="183"/>
      <c r="AC14" s="497"/>
      <c r="AD14" s="181"/>
      <c r="AE14" s="474"/>
      <c r="AF14" s="181"/>
      <c r="AG14" s="500"/>
      <c r="AH14" s="181"/>
      <c r="AI14" s="500"/>
      <c r="AJ14" s="301"/>
      <c r="AK14" s="301"/>
      <c r="AL14" s="508"/>
      <c r="AM14" s="184"/>
      <c r="AN14" s="184"/>
      <c r="AO14" s="514"/>
    </row>
    <row r="15" spans="1:41" ht="21.95" customHeight="1">
      <c r="A15" s="19"/>
      <c r="B15" s="992" t="s">
        <v>193</v>
      </c>
      <c r="C15" s="175">
        <v>0</v>
      </c>
      <c r="D15" s="368">
        <v>0</v>
      </c>
      <c r="E15" s="175">
        <v>0</v>
      </c>
      <c r="F15" s="368">
        <v>0</v>
      </c>
      <c r="G15" s="175">
        <v>0</v>
      </c>
      <c r="H15" s="368">
        <v>0</v>
      </c>
      <c r="I15" s="360">
        <f t="shared" ref="I15" si="19">SUM(C15+E15+G15)</f>
        <v>0</v>
      </c>
      <c r="J15" s="174">
        <f t="shared" ref="J15" si="20">SUM(D15+F15+H15)</f>
        <v>0</v>
      </c>
      <c r="K15" s="479">
        <f t="shared" ref="K15" si="21">I15-J15</f>
        <v>0</v>
      </c>
      <c r="L15" s="385">
        <v>0</v>
      </c>
      <c r="M15" s="368">
        <v>0</v>
      </c>
      <c r="N15" s="175">
        <v>0</v>
      </c>
      <c r="O15" s="368">
        <v>0</v>
      </c>
      <c r="P15" s="175">
        <v>0</v>
      </c>
      <c r="Q15" s="368">
        <v>0</v>
      </c>
      <c r="R15" s="427">
        <f t="shared" ref="R15" si="22">SUM(L15+N15+P15)</f>
        <v>0</v>
      </c>
      <c r="S15" s="177">
        <f t="shared" ref="S15" si="23">SUM(M15+O15+Q15)</f>
        <v>0</v>
      </c>
      <c r="T15" s="417">
        <f t="shared" ref="T15" si="24">R15-S15</f>
        <v>0</v>
      </c>
      <c r="U15" s="175">
        <v>0</v>
      </c>
      <c r="V15" s="368">
        <v>0</v>
      </c>
      <c r="W15" s="175">
        <v>0</v>
      </c>
      <c r="X15" s="368">
        <v>0</v>
      </c>
      <c r="Y15" s="175">
        <v>0</v>
      </c>
      <c r="Z15" s="368">
        <v>0</v>
      </c>
      <c r="AA15" s="435">
        <f t="shared" ref="AA15" si="25">SUM(U15+W15+Y15)</f>
        <v>0</v>
      </c>
      <c r="AB15" s="178">
        <f t="shared" ref="AB15" si="26">SUM(V15+X15+Z15)</f>
        <v>0</v>
      </c>
      <c r="AC15" s="443">
        <f t="shared" ref="AC15" si="27">AA15-AB15</f>
        <v>0</v>
      </c>
      <c r="AD15" s="175">
        <v>0</v>
      </c>
      <c r="AE15" s="368">
        <v>0</v>
      </c>
      <c r="AF15" s="175">
        <v>0</v>
      </c>
      <c r="AG15" s="372">
        <v>0</v>
      </c>
      <c r="AH15" s="175">
        <v>0</v>
      </c>
      <c r="AI15" s="372">
        <v>0</v>
      </c>
      <c r="AJ15" s="453">
        <f t="shared" ref="AJ15" si="28">SUM(AD15+AF15+AH15)</f>
        <v>0</v>
      </c>
      <c r="AK15" s="299">
        <f t="shared" ref="AK15" si="29">SUM(AE15+AG15+AI15)</f>
        <v>0</v>
      </c>
      <c r="AL15" s="507">
        <f t="shared" ref="AL15" si="30">AJ15-AK15</f>
        <v>0</v>
      </c>
      <c r="AM15" s="175">
        <f t="shared" ref="AM15" si="31">SUM(I15+R15+AA15+AJ15)</f>
        <v>0</v>
      </c>
      <c r="AN15" s="179">
        <f t="shared" ref="AN15" si="32">SUM(J15+S15+AB15+AK15)</f>
        <v>0</v>
      </c>
      <c r="AO15" s="513">
        <f t="shared" ref="AO15" si="33">AM15-AN15</f>
        <v>0</v>
      </c>
    </row>
    <row r="16" spans="1:41" ht="21.95" customHeight="1">
      <c r="A16" s="19"/>
      <c r="B16" s="992" t="s">
        <v>194</v>
      </c>
      <c r="C16" s="175">
        <v>0</v>
      </c>
      <c r="D16" s="368">
        <v>0</v>
      </c>
      <c r="E16" s="175">
        <v>0</v>
      </c>
      <c r="F16" s="368">
        <v>0</v>
      </c>
      <c r="G16" s="175">
        <v>0</v>
      </c>
      <c r="H16" s="368">
        <v>0</v>
      </c>
      <c r="I16" s="360">
        <f t="shared" ref="I16:J16" si="34">SUM(C16+E16+G16)</f>
        <v>0</v>
      </c>
      <c r="J16" s="174">
        <f t="shared" si="34"/>
        <v>0</v>
      </c>
      <c r="K16" s="479">
        <f t="shared" ref="K16:K17" si="35">I16-J16</f>
        <v>0</v>
      </c>
      <c r="L16" s="385">
        <v>0</v>
      </c>
      <c r="M16" s="368">
        <v>0</v>
      </c>
      <c r="N16" s="175">
        <v>0</v>
      </c>
      <c r="O16" s="368">
        <v>0</v>
      </c>
      <c r="P16" s="175">
        <v>0</v>
      </c>
      <c r="Q16" s="368">
        <v>0</v>
      </c>
      <c r="R16" s="427">
        <f t="shared" ref="R16:S16" si="36">SUM(L16+N16+P16)</f>
        <v>0</v>
      </c>
      <c r="S16" s="177">
        <f t="shared" si="36"/>
        <v>0</v>
      </c>
      <c r="T16" s="417">
        <f t="shared" ref="T16:T17" si="37">R16-S16</f>
        <v>0</v>
      </c>
      <c r="U16" s="175">
        <v>0</v>
      </c>
      <c r="V16" s="368">
        <v>0</v>
      </c>
      <c r="W16" s="175">
        <v>0</v>
      </c>
      <c r="X16" s="368">
        <v>0</v>
      </c>
      <c r="Y16" s="175">
        <v>0</v>
      </c>
      <c r="Z16" s="368">
        <v>0</v>
      </c>
      <c r="AA16" s="435">
        <f t="shared" ref="AA16:AB16" si="38">SUM(U16+W16+Y16)</f>
        <v>0</v>
      </c>
      <c r="AB16" s="178">
        <f t="shared" si="38"/>
        <v>0</v>
      </c>
      <c r="AC16" s="443">
        <f t="shared" ref="AC16:AC17" si="39">AA16-AB16</f>
        <v>0</v>
      </c>
      <c r="AD16" s="175">
        <v>0</v>
      </c>
      <c r="AE16" s="368">
        <v>0</v>
      </c>
      <c r="AF16" s="175">
        <v>0</v>
      </c>
      <c r="AG16" s="372">
        <v>0</v>
      </c>
      <c r="AH16" s="175">
        <v>0</v>
      </c>
      <c r="AI16" s="372">
        <v>0</v>
      </c>
      <c r="AJ16" s="453">
        <f t="shared" ref="AJ16:AK16" si="40">SUM(AD16+AF16+AH16)</f>
        <v>0</v>
      </c>
      <c r="AK16" s="299">
        <f t="shared" si="40"/>
        <v>0</v>
      </c>
      <c r="AL16" s="507">
        <f t="shared" ref="AL16:AL17" si="41">AJ16-AK16</f>
        <v>0</v>
      </c>
      <c r="AM16" s="175">
        <f t="shared" ref="AM16:AN16" si="42">SUM(I16+R16+AA16+AJ16)</f>
        <v>0</v>
      </c>
      <c r="AN16" s="179">
        <f t="shared" si="42"/>
        <v>0</v>
      </c>
      <c r="AO16" s="513">
        <f t="shared" ref="AO16:AO17" si="43">AM16-AN16</f>
        <v>0</v>
      </c>
    </row>
    <row r="17" spans="1:42" ht="21.95" customHeight="1">
      <c r="A17" s="19"/>
      <c r="B17" s="992" t="s">
        <v>195</v>
      </c>
      <c r="C17" s="175">
        <v>0</v>
      </c>
      <c r="D17" s="368">
        <v>0</v>
      </c>
      <c r="E17" s="175">
        <v>0</v>
      </c>
      <c r="F17" s="368">
        <v>0</v>
      </c>
      <c r="G17" s="175">
        <v>0</v>
      </c>
      <c r="H17" s="368">
        <v>0</v>
      </c>
      <c r="I17" s="360">
        <f t="shared" ref="I17:J17" si="44">SUM(C17+E17+G17)</f>
        <v>0</v>
      </c>
      <c r="J17" s="174">
        <f t="shared" si="44"/>
        <v>0</v>
      </c>
      <c r="K17" s="479">
        <f t="shared" si="35"/>
        <v>0</v>
      </c>
      <c r="L17" s="385">
        <v>0</v>
      </c>
      <c r="M17" s="368">
        <v>0</v>
      </c>
      <c r="N17" s="175">
        <v>0</v>
      </c>
      <c r="O17" s="368">
        <v>0</v>
      </c>
      <c r="P17" s="175">
        <v>0</v>
      </c>
      <c r="Q17" s="368">
        <v>0</v>
      </c>
      <c r="R17" s="427">
        <f t="shared" ref="R17:S17" si="45">SUM(L17+N17+P17)</f>
        <v>0</v>
      </c>
      <c r="S17" s="177">
        <f t="shared" si="45"/>
        <v>0</v>
      </c>
      <c r="T17" s="417">
        <f t="shared" si="37"/>
        <v>0</v>
      </c>
      <c r="U17" s="175">
        <v>0</v>
      </c>
      <c r="V17" s="368">
        <v>0</v>
      </c>
      <c r="W17" s="175">
        <v>0</v>
      </c>
      <c r="X17" s="368">
        <v>0</v>
      </c>
      <c r="Y17" s="175">
        <v>0</v>
      </c>
      <c r="Z17" s="368">
        <v>0</v>
      </c>
      <c r="AA17" s="435">
        <f t="shared" ref="AA17:AB17" si="46">SUM(U17+W17+Y17)</f>
        <v>0</v>
      </c>
      <c r="AB17" s="178">
        <f t="shared" si="46"/>
        <v>0</v>
      </c>
      <c r="AC17" s="443">
        <f t="shared" si="39"/>
        <v>0</v>
      </c>
      <c r="AD17" s="175">
        <v>0</v>
      </c>
      <c r="AE17" s="368">
        <v>0</v>
      </c>
      <c r="AF17" s="175">
        <v>0</v>
      </c>
      <c r="AG17" s="372">
        <v>0</v>
      </c>
      <c r="AH17" s="175">
        <v>0</v>
      </c>
      <c r="AI17" s="372">
        <v>0</v>
      </c>
      <c r="AJ17" s="453">
        <f t="shared" ref="AJ17:AK17" si="47">SUM(AD17+AF17+AH17)</f>
        <v>0</v>
      </c>
      <c r="AK17" s="299">
        <f t="shared" si="47"/>
        <v>0</v>
      </c>
      <c r="AL17" s="507">
        <f t="shared" si="41"/>
        <v>0</v>
      </c>
      <c r="AM17" s="175">
        <f t="shared" ref="AM17:AN17" si="48">SUM(I17+R17+AA17+AJ17)</f>
        <v>0</v>
      </c>
      <c r="AN17" s="179">
        <f t="shared" si="48"/>
        <v>0</v>
      </c>
      <c r="AO17" s="513">
        <f t="shared" si="43"/>
        <v>0</v>
      </c>
    </row>
    <row r="18" spans="1:42" ht="30" customHeight="1">
      <c r="A18" s="19"/>
      <c r="B18" s="1282" t="s">
        <v>196</v>
      </c>
      <c r="C18" s="186"/>
      <c r="D18" s="475"/>
      <c r="E18" s="186"/>
      <c r="F18" s="475"/>
      <c r="G18" s="186"/>
      <c r="H18" s="475"/>
      <c r="I18" s="185"/>
      <c r="J18" s="185"/>
      <c r="K18" s="481"/>
      <c r="L18" s="486"/>
      <c r="M18" s="475"/>
      <c r="N18" s="186"/>
      <c r="O18" s="475"/>
      <c r="P18" s="186"/>
      <c r="Q18" s="475"/>
      <c r="R18" s="187"/>
      <c r="S18" s="187"/>
      <c r="T18" s="492"/>
      <c r="U18" s="186"/>
      <c r="V18" s="475"/>
      <c r="W18" s="186"/>
      <c r="X18" s="475"/>
      <c r="Y18" s="186"/>
      <c r="Z18" s="475"/>
      <c r="AA18" s="188"/>
      <c r="AB18" s="188"/>
      <c r="AC18" s="498"/>
      <c r="AD18" s="186"/>
      <c r="AE18" s="475"/>
      <c r="AF18" s="186"/>
      <c r="AG18" s="501"/>
      <c r="AH18" s="186"/>
      <c r="AI18" s="501"/>
      <c r="AJ18" s="302"/>
      <c r="AK18" s="302"/>
      <c r="AL18" s="509"/>
      <c r="AM18" s="189"/>
      <c r="AN18" s="189"/>
      <c r="AO18" s="515"/>
    </row>
    <row r="19" spans="1:42" ht="21.95" customHeight="1">
      <c r="A19" s="19"/>
      <c r="B19" s="992" t="s">
        <v>197</v>
      </c>
      <c r="C19" s="175">
        <v>0</v>
      </c>
      <c r="D19" s="368">
        <v>0</v>
      </c>
      <c r="E19" s="175">
        <v>0</v>
      </c>
      <c r="F19" s="368">
        <v>0</v>
      </c>
      <c r="G19" s="175">
        <v>0</v>
      </c>
      <c r="H19" s="368">
        <v>0</v>
      </c>
      <c r="I19" s="360">
        <f t="shared" ref="I19:J19" si="49">SUM(C19+E19+G19)</f>
        <v>0</v>
      </c>
      <c r="J19" s="174">
        <f t="shared" si="49"/>
        <v>0</v>
      </c>
      <c r="K19" s="479">
        <f t="shared" ref="K19" si="50">I19-J19</f>
        <v>0</v>
      </c>
      <c r="L19" s="385">
        <v>0</v>
      </c>
      <c r="M19" s="368">
        <v>0</v>
      </c>
      <c r="N19" s="175">
        <v>0</v>
      </c>
      <c r="O19" s="368">
        <v>0</v>
      </c>
      <c r="P19" s="175">
        <v>0</v>
      </c>
      <c r="Q19" s="368">
        <v>0</v>
      </c>
      <c r="R19" s="427">
        <f t="shared" ref="R19:S19" si="51">SUM(L19+N19+P19)</f>
        <v>0</v>
      </c>
      <c r="S19" s="177">
        <f t="shared" si="51"/>
        <v>0</v>
      </c>
      <c r="T19" s="417">
        <f t="shared" ref="T19:T20" si="52">R19-S19</f>
        <v>0</v>
      </c>
      <c r="U19" s="175">
        <v>0</v>
      </c>
      <c r="V19" s="368">
        <v>0</v>
      </c>
      <c r="W19" s="175">
        <v>0</v>
      </c>
      <c r="X19" s="368">
        <v>0</v>
      </c>
      <c r="Y19" s="175">
        <v>0</v>
      </c>
      <c r="Z19" s="368">
        <v>0</v>
      </c>
      <c r="AA19" s="435">
        <f t="shared" ref="AA19:AB19" si="53">SUM(U19+W19+Y19)</f>
        <v>0</v>
      </c>
      <c r="AB19" s="178">
        <f t="shared" si="53"/>
        <v>0</v>
      </c>
      <c r="AC19" s="443">
        <f t="shared" ref="AC19:AC20" si="54">AA19-AB19</f>
        <v>0</v>
      </c>
      <c r="AD19" s="175">
        <v>0</v>
      </c>
      <c r="AE19" s="368">
        <v>0</v>
      </c>
      <c r="AF19" s="175">
        <v>0</v>
      </c>
      <c r="AG19" s="372">
        <v>0</v>
      </c>
      <c r="AH19" s="175">
        <v>0</v>
      </c>
      <c r="AI19" s="372">
        <v>0</v>
      </c>
      <c r="AJ19" s="453">
        <f t="shared" ref="AJ19:AK19" si="55">SUM(AD19+AF19+AH19)</f>
        <v>0</v>
      </c>
      <c r="AK19" s="299">
        <f t="shared" si="55"/>
        <v>0</v>
      </c>
      <c r="AL19" s="507">
        <f t="shared" ref="AL19:AL20" si="56">AJ19-AK19</f>
        <v>0</v>
      </c>
      <c r="AM19" s="175">
        <f t="shared" ref="AM19:AN19" si="57">SUM(I19+R19+AA19+AJ19)</f>
        <v>0</v>
      </c>
      <c r="AN19" s="179">
        <f t="shared" si="57"/>
        <v>0</v>
      </c>
      <c r="AO19" s="513">
        <f t="shared" ref="AO19:AO20" si="58">AM19-AN19</f>
        <v>0</v>
      </c>
    </row>
    <row r="20" spans="1:42" ht="21.95" customHeight="1">
      <c r="A20" s="19"/>
      <c r="B20" s="992" t="s">
        <v>198</v>
      </c>
      <c r="C20" s="175">
        <v>0</v>
      </c>
      <c r="D20" s="368">
        <v>0</v>
      </c>
      <c r="E20" s="175">
        <v>0</v>
      </c>
      <c r="F20" s="368">
        <v>0</v>
      </c>
      <c r="G20" s="175">
        <v>0</v>
      </c>
      <c r="H20" s="368">
        <v>0</v>
      </c>
      <c r="I20" s="360">
        <f t="shared" ref="I20" si="59">SUM(C20+E20+G20)</f>
        <v>0</v>
      </c>
      <c r="J20" s="174">
        <f t="shared" ref="J20" si="60">SUM(D20+F20+H20)</f>
        <v>0</v>
      </c>
      <c r="K20" s="479">
        <f t="shared" ref="K20" si="61">I20-J20</f>
        <v>0</v>
      </c>
      <c r="L20" s="385">
        <v>0</v>
      </c>
      <c r="M20" s="368">
        <v>0</v>
      </c>
      <c r="N20" s="175">
        <v>0</v>
      </c>
      <c r="O20" s="368">
        <v>0</v>
      </c>
      <c r="P20" s="175">
        <v>0</v>
      </c>
      <c r="Q20" s="368">
        <v>0</v>
      </c>
      <c r="R20" s="427">
        <f t="shared" ref="R20:S20" si="62">SUM(L20+N20+P20)</f>
        <v>0</v>
      </c>
      <c r="S20" s="177">
        <f t="shared" si="62"/>
        <v>0</v>
      </c>
      <c r="T20" s="417">
        <f t="shared" si="52"/>
        <v>0</v>
      </c>
      <c r="U20" s="175">
        <v>0</v>
      </c>
      <c r="V20" s="368">
        <v>0</v>
      </c>
      <c r="W20" s="175">
        <v>0</v>
      </c>
      <c r="X20" s="368">
        <v>0</v>
      </c>
      <c r="Y20" s="175">
        <v>0</v>
      </c>
      <c r="Z20" s="368">
        <v>0</v>
      </c>
      <c r="AA20" s="435">
        <f t="shared" ref="AA20:AB20" si="63">SUM(U20+W20+Y20)</f>
        <v>0</v>
      </c>
      <c r="AB20" s="178">
        <f t="shared" si="63"/>
        <v>0</v>
      </c>
      <c r="AC20" s="443">
        <f t="shared" si="54"/>
        <v>0</v>
      </c>
      <c r="AD20" s="175">
        <v>0</v>
      </c>
      <c r="AE20" s="368">
        <v>0</v>
      </c>
      <c r="AF20" s="175">
        <v>0</v>
      </c>
      <c r="AG20" s="372">
        <v>0</v>
      </c>
      <c r="AH20" s="175">
        <v>0</v>
      </c>
      <c r="AI20" s="372">
        <v>0</v>
      </c>
      <c r="AJ20" s="453">
        <f t="shared" ref="AJ20:AK20" si="64">SUM(AD20+AF20+AH20)</f>
        <v>0</v>
      </c>
      <c r="AK20" s="299">
        <f t="shared" si="64"/>
        <v>0</v>
      </c>
      <c r="AL20" s="507">
        <f t="shared" si="56"/>
        <v>0</v>
      </c>
      <c r="AM20" s="175">
        <f t="shared" ref="AM20:AN20" si="65">SUM(I20+R20+AA20+AJ20)</f>
        <v>0</v>
      </c>
      <c r="AN20" s="179">
        <f t="shared" si="65"/>
        <v>0</v>
      </c>
      <c r="AO20" s="513">
        <f t="shared" si="58"/>
        <v>0</v>
      </c>
    </row>
    <row r="21" spans="1:42" ht="30" customHeight="1">
      <c r="A21" s="19"/>
      <c r="B21" s="1283" t="s">
        <v>199</v>
      </c>
      <c r="C21" s="191"/>
      <c r="D21" s="476"/>
      <c r="E21" s="191"/>
      <c r="F21" s="476"/>
      <c r="G21" s="191"/>
      <c r="H21" s="476"/>
      <c r="I21" s="190"/>
      <c r="J21" s="190"/>
      <c r="K21" s="482"/>
      <c r="L21" s="487"/>
      <c r="M21" s="476"/>
      <c r="N21" s="191"/>
      <c r="O21" s="476"/>
      <c r="P21" s="191"/>
      <c r="Q21" s="476"/>
      <c r="R21" s="192"/>
      <c r="S21" s="192"/>
      <c r="T21" s="493"/>
      <c r="U21" s="191"/>
      <c r="V21" s="476"/>
      <c r="W21" s="191"/>
      <c r="X21" s="476"/>
      <c r="Y21" s="191"/>
      <c r="Z21" s="476"/>
      <c r="AA21" s="193"/>
      <c r="AB21" s="193"/>
      <c r="AC21" s="499"/>
      <c r="AD21" s="191"/>
      <c r="AE21" s="476"/>
      <c r="AF21" s="191"/>
      <c r="AG21" s="502"/>
      <c r="AH21" s="191"/>
      <c r="AI21" s="502"/>
      <c r="AJ21" s="303"/>
      <c r="AK21" s="303"/>
      <c r="AL21" s="510"/>
      <c r="AM21" s="194"/>
      <c r="AN21" s="194"/>
      <c r="AO21" s="516"/>
    </row>
    <row r="22" spans="1:42" ht="21.95" customHeight="1">
      <c r="A22" s="19"/>
      <c r="B22" s="992" t="s">
        <v>200</v>
      </c>
      <c r="C22" s="175">
        <v>0</v>
      </c>
      <c r="D22" s="368">
        <v>0</v>
      </c>
      <c r="E22" s="175">
        <v>0</v>
      </c>
      <c r="F22" s="368">
        <v>0</v>
      </c>
      <c r="G22" s="175">
        <v>0</v>
      </c>
      <c r="H22" s="368">
        <v>0</v>
      </c>
      <c r="I22" s="360">
        <f t="shared" ref="I22" si="66">SUM(C22+E22+G22)</f>
        <v>0</v>
      </c>
      <c r="J22" s="174">
        <f t="shared" ref="J22" si="67">SUM(D22+F22+H22)</f>
        <v>0</v>
      </c>
      <c r="K22" s="479">
        <f t="shared" ref="K22" si="68">I22-J22</f>
        <v>0</v>
      </c>
      <c r="L22" s="385">
        <v>0</v>
      </c>
      <c r="M22" s="368">
        <v>0</v>
      </c>
      <c r="N22" s="175">
        <v>0</v>
      </c>
      <c r="O22" s="368">
        <v>0</v>
      </c>
      <c r="P22" s="175">
        <v>0</v>
      </c>
      <c r="Q22" s="368">
        <v>0</v>
      </c>
      <c r="R22" s="427">
        <f t="shared" ref="R22" si="69">SUM(L22+N22+P22)</f>
        <v>0</v>
      </c>
      <c r="S22" s="177">
        <f t="shared" ref="S22" si="70">SUM(M22+O22+Q22)</f>
        <v>0</v>
      </c>
      <c r="T22" s="417">
        <f t="shared" ref="T22" si="71">R22-S22</f>
        <v>0</v>
      </c>
      <c r="U22" s="175">
        <v>0</v>
      </c>
      <c r="V22" s="368">
        <v>0</v>
      </c>
      <c r="W22" s="175">
        <v>0</v>
      </c>
      <c r="X22" s="368">
        <v>0</v>
      </c>
      <c r="Y22" s="175">
        <v>0</v>
      </c>
      <c r="Z22" s="368">
        <v>0</v>
      </c>
      <c r="AA22" s="435">
        <f t="shared" ref="AA22" si="72">SUM(U22+W22+Y22)</f>
        <v>0</v>
      </c>
      <c r="AB22" s="178">
        <f t="shared" ref="AB22" si="73">SUM(V22+X22+Z22)</f>
        <v>0</v>
      </c>
      <c r="AC22" s="443">
        <f t="shared" ref="AC22" si="74">AA22-AB22</f>
        <v>0</v>
      </c>
      <c r="AD22" s="175">
        <v>0</v>
      </c>
      <c r="AE22" s="368">
        <v>0</v>
      </c>
      <c r="AF22" s="175">
        <v>0</v>
      </c>
      <c r="AG22" s="372">
        <v>0</v>
      </c>
      <c r="AH22" s="175">
        <v>0</v>
      </c>
      <c r="AI22" s="372">
        <v>0</v>
      </c>
      <c r="AJ22" s="453">
        <f t="shared" ref="AJ22" si="75">SUM(AD22+AF22+AH22)</f>
        <v>0</v>
      </c>
      <c r="AK22" s="299">
        <f t="shared" ref="AK22" si="76">SUM(AE22+AG22+AI22)</f>
        <v>0</v>
      </c>
      <c r="AL22" s="507">
        <f t="shared" ref="AL22" si="77">AJ22-AK22</f>
        <v>0</v>
      </c>
      <c r="AM22" s="175">
        <f t="shared" ref="AM22" si="78">SUM(I22+R22+AA22+AJ22)</f>
        <v>0</v>
      </c>
      <c r="AN22" s="179">
        <f t="shared" ref="AN22" si="79">SUM(J22+S22+AB22+AK22)</f>
        <v>0</v>
      </c>
      <c r="AO22" s="513">
        <f t="shared" ref="AO22" si="80">AM22-AN22</f>
        <v>0</v>
      </c>
    </row>
    <row r="23" spans="1:42" ht="21.95" customHeight="1">
      <c r="A23" s="19"/>
      <c r="B23" s="992" t="s">
        <v>201</v>
      </c>
      <c r="C23" s="175">
        <v>0</v>
      </c>
      <c r="D23" s="368">
        <v>0</v>
      </c>
      <c r="E23" s="175">
        <v>0</v>
      </c>
      <c r="F23" s="368">
        <v>0</v>
      </c>
      <c r="G23" s="175">
        <v>0</v>
      </c>
      <c r="H23" s="368">
        <v>0</v>
      </c>
      <c r="I23" s="360">
        <f t="shared" ref="I23:J23" si="81">SUM(C23+E23+G23)</f>
        <v>0</v>
      </c>
      <c r="J23" s="174">
        <f t="shared" si="81"/>
        <v>0</v>
      </c>
      <c r="K23" s="479">
        <f t="shared" ref="K23:K26" si="82">I23-J23</f>
        <v>0</v>
      </c>
      <c r="L23" s="385">
        <v>0</v>
      </c>
      <c r="M23" s="368">
        <v>0</v>
      </c>
      <c r="N23" s="175">
        <v>0</v>
      </c>
      <c r="O23" s="368">
        <v>0</v>
      </c>
      <c r="P23" s="175">
        <v>0</v>
      </c>
      <c r="Q23" s="368">
        <v>0</v>
      </c>
      <c r="R23" s="427">
        <f t="shared" ref="R23:S23" si="83">SUM(L23+N23+P23)</f>
        <v>0</v>
      </c>
      <c r="S23" s="177">
        <f t="shared" si="83"/>
        <v>0</v>
      </c>
      <c r="T23" s="417">
        <f t="shared" ref="T23:T26" si="84">R23-S23</f>
        <v>0</v>
      </c>
      <c r="U23" s="175">
        <v>0</v>
      </c>
      <c r="V23" s="368">
        <v>0</v>
      </c>
      <c r="W23" s="175">
        <v>0</v>
      </c>
      <c r="X23" s="368">
        <v>0</v>
      </c>
      <c r="Y23" s="175">
        <v>0</v>
      </c>
      <c r="Z23" s="368">
        <v>0</v>
      </c>
      <c r="AA23" s="435">
        <f t="shared" ref="AA23:AB23" si="85">SUM(U23+W23+Y23)</f>
        <v>0</v>
      </c>
      <c r="AB23" s="178">
        <f t="shared" si="85"/>
        <v>0</v>
      </c>
      <c r="AC23" s="443">
        <f t="shared" ref="AC23:AC26" si="86">AA23-AB23</f>
        <v>0</v>
      </c>
      <c r="AD23" s="175">
        <v>0</v>
      </c>
      <c r="AE23" s="368">
        <v>0</v>
      </c>
      <c r="AF23" s="175">
        <v>0</v>
      </c>
      <c r="AG23" s="372">
        <v>0</v>
      </c>
      <c r="AH23" s="175">
        <v>0</v>
      </c>
      <c r="AI23" s="372">
        <v>0</v>
      </c>
      <c r="AJ23" s="453">
        <f t="shared" ref="AJ23:AK23" si="87">SUM(AD23+AF23+AH23)</f>
        <v>0</v>
      </c>
      <c r="AK23" s="299">
        <f t="shared" si="87"/>
        <v>0</v>
      </c>
      <c r="AL23" s="507">
        <f t="shared" ref="AL23:AL26" si="88">AJ23-AK23</f>
        <v>0</v>
      </c>
      <c r="AM23" s="175">
        <f t="shared" ref="AM23:AN23" si="89">SUM(I23+R23+AA23+AJ23)</f>
        <v>0</v>
      </c>
      <c r="AN23" s="179">
        <f t="shared" si="89"/>
        <v>0</v>
      </c>
      <c r="AO23" s="513">
        <f t="shared" ref="AO23:AO26" si="90">AM23-AN23</f>
        <v>0</v>
      </c>
    </row>
    <row r="24" spans="1:42" ht="21.95" customHeight="1">
      <c r="A24" s="19"/>
      <c r="B24" s="992" t="s">
        <v>202</v>
      </c>
      <c r="C24" s="175">
        <v>0</v>
      </c>
      <c r="D24" s="368">
        <v>0</v>
      </c>
      <c r="E24" s="175">
        <v>0</v>
      </c>
      <c r="F24" s="368">
        <v>0</v>
      </c>
      <c r="G24" s="175">
        <v>0</v>
      </c>
      <c r="H24" s="368">
        <v>0</v>
      </c>
      <c r="I24" s="360">
        <f t="shared" ref="I24:J24" si="91">SUM(C24+E24+G24)</f>
        <v>0</v>
      </c>
      <c r="J24" s="174">
        <f t="shared" si="91"/>
        <v>0</v>
      </c>
      <c r="K24" s="479">
        <f t="shared" si="82"/>
        <v>0</v>
      </c>
      <c r="L24" s="385">
        <v>0</v>
      </c>
      <c r="M24" s="368">
        <v>0</v>
      </c>
      <c r="N24" s="175">
        <v>0</v>
      </c>
      <c r="O24" s="368">
        <v>0</v>
      </c>
      <c r="P24" s="175">
        <v>0</v>
      </c>
      <c r="Q24" s="368">
        <v>0</v>
      </c>
      <c r="R24" s="427">
        <f t="shared" ref="R24:S24" si="92">SUM(L24+N24+P24)</f>
        <v>0</v>
      </c>
      <c r="S24" s="177">
        <f t="shared" si="92"/>
        <v>0</v>
      </c>
      <c r="T24" s="417">
        <f t="shared" si="84"/>
        <v>0</v>
      </c>
      <c r="U24" s="175">
        <v>0</v>
      </c>
      <c r="V24" s="368">
        <v>0</v>
      </c>
      <c r="W24" s="175">
        <v>0</v>
      </c>
      <c r="X24" s="368">
        <v>0</v>
      </c>
      <c r="Y24" s="175">
        <v>0</v>
      </c>
      <c r="Z24" s="368">
        <v>0</v>
      </c>
      <c r="AA24" s="435">
        <f t="shared" ref="AA24:AB24" si="93">SUM(U24+W24+Y24)</f>
        <v>0</v>
      </c>
      <c r="AB24" s="178">
        <f t="shared" si="93"/>
        <v>0</v>
      </c>
      <c r="AC24" s="443">
        <f t="shared" si="86"/>
        <v>0</v>
      </c>
      <c r="AD24" s="175">
        <v>0</v>
      </c>
      <c r="AE24" s="368">
        <v>0</v>
      </c>
      <c r="AF24" s="175">
        <v>0</v>
      </c>
      <c r="AG24" s="372">
        <v>0</v>
      </c>
      <c r="AH24" s="175">
        <v>0</v>
      </c>
      <c r="AI24" s="372">
        <v>0</v>
      </c>
      <c r="AJ24" s="453">
        <f t="shared" ref="AJ24:AK24" si="94">SUM(AD24+AF24+AH24)</f>
        <v>0</v>
      </c>
      <c r="AK24" s="299">
        <f t="shared" si="94"/>
        <v>0</v>
      </c>
      <c r="AL24" s="507">
        <f t="shared" si="88"/>
        <v>0</v>
      </c>
      <c r="AM24" s="175">
        <f t="shared" ref="AM24:AN24" si="95">SUM(I24+R24+AA24+AJ24)</f>
        <v>0</v>
      </c>
      <c r="AN24" s="179">
        <f t="shared" si="95"/>
        <v>0</v>
      </c>
      <c r="AO24" s="513">
        <f t="shared" si="90"/>
        <v>0</v>
      </c>
    </row>
    <row r="25" spans="1:42" ht="21.95" customHeight="1">
      <c r="A25" s="19"/>
      <c r="B25" s="992" t="s">
        <v>203</v>
      </c>
      <c r="C25" s="175">
        <v>0</v>
      </c>
      <c r="D25" s="368">
        <v>0</v>
      </c>
      <c r="E25" s="175">
        <v>0</v>
      </c>
      <c r="F25" s="368">
        <v>0</v>
      </c>
      <c r="G25" s="175">
        <v>0</v>
      </c>
      <c r="H25" s="368">
        <v>0</v>
      </c>
      <c r="I25" s="360">
        <f t="shared" ref="I25" si="96">SUM(C25+E25+G25)</f>
        <v>0</v>
      </c>
      <c r="J25" s="174">
        <f t="shared" ref="J25" si="97">SUM(D25+F25+H25)</f>
        <v>0</v>
      </c>
      <c r="K25" s="479">
        <f t="shared" ref="K25" si="98">I25-J25</f>
        <v>0</v>
      </c>
      <c r="L25" s="385">
        <v>0</v>
      </c>
      <c r="M25" s="368">
        <v>0</v>
      </c>
      <c r="N25" s="175">
        <v>0</v>
      </c>
      <c r="O25" s="368">
        <v>0</v>
      </c>
      <c r="P25" s="175">
        <v>0</v>
      </c>
      <c r="Q25" s="368">
        <v>0</v>
      </c>
      <c r="R25" s="427">
        <f t="shared" ref="R25" si="99">SUM(L25+N25+P25)</f>
        <v>0</v>
      </c>
      <c r="S25" s="177">
        <f t="shared" ref="S25" si="100">SUM(M25+O25+Q25)</f>
        <v>0</v>
      </c>
      <c r="T25" s="417">
        <f t="shared" ref="T25" si="101">R25-S25</f>
        <v>0</v>
      </c>
      <c r="U25" s="175">
        <v>0</v>
      </c>
      <c r="V25" s="368">
        <v>0</v>
      </c>
      <c r="W25" s="175">
        <v>0</v>
      </c>
      <c r="X25" s="368">
        <v>0</v>
      </c>
      <c r="Y25" s="175">
        <v>0</v>
      </c>
      <c r="Z25" s="368">
        <v>0</v>
      </c>
      <c r="AA25" s="435">
        <f t="shared" ref="AA25" si="102">SUM(U25+W25+Y25)</f>
        <v>0</v>
      </c>
      <c r="AB25" s="178">
        <f t="shared" ref="AB25" si="103">SUM(V25+X25+Z25)</f>
        <v>0</v>
      </c>
      <c r="AC25" s="443">
        <f t="shared" ref="AC25" si="104">AA25-AB25</f>
        <v>0</v>
      </c>
      <c r="AD25" s="175">
        <v>0</v>
      </c>
      <c r="AE25" s="368">
        <v>0</v>
      </c>
      <c r="AF25" s="175">
        <v>0</v>
      </c>
      <c r="AG25" s="372">
        <v>0</v>
      </c>
      <c r="AH25" s="175">
        <v>0</v>
      </c>
      <c r="AI25" s="372">
        <v>0</v>
      </c>
      <c r="AJ25" s="453">
        <f t="shared" ref="AJ25" si="105">SUM(AD25+AF25+AH25)</f>
        <v>0</v>
      </c>
      <c r="AK25" s="299">
        <f t="shared" ref="AK25" si="106">SUM(AE25+AG25+AI25)</f>
        <v>0</v>
      </c>
      <c r="AL25" s="507">
        <f t="shared" ref="AL25" si="107">AJ25-AK25</f>
        <v>0</v>
      </c>
      <c r="AM25" s="175">
        <f t="shared" ref="AM25" si="108">SUM(I25+R25+AA25+AJ25)</f>
        <v>0</v>
      </c>
      <c r="AN25" s="179">
        <f t="shared" ref="AN25" si="109">SUM(J25+S25+AB25+AK25)</f>
        <v>0</v>
      </c>
      <c r="AO25" s="513">
        <f t="shared" ref="AO25" si="110">AM25-AN25</f>
        <v>0</v>
      </c>
    </row>
    <row r="26" spans="1:42" ht="21.95" customHeight="1" thickBot="1">
      <c r="A26" s="19"/>
      <c r="B26" s="1284" t="s">
        <v>204</v>
      </c>
      <c r="C26" s="195">
        <v>0</v>
      </c>
      <c r="D26" s="477">
        <v>0</v>
      </c>
      <c r="E26" s="195">
        <v>0</v>
      </c>
      <c r="F26" s="370">
        <v>0</v>
      </c>
      <c r="G26" s="195">
        <v>0</v>
      </c>
      <c r="H26" s="370">
        <v>0</v>
      </c>
      <c r="I26" s="478">
        <f t="shared" ref="I26:J26" si="111">SUM(C26+E26+G26)</f>
        <v>0</v>
      </c>
      <c r="J26" s="468">
        <f t="shared" si="111"/>
        <v>0</v>
      </c>
      <c r="K26" s="483">
        <f t="shared" si="82"/>
        <v>0</v>
      </c>
      <c r="L26" s="488">
        <v>0</v>
      </c>
      <c r="M26" s="370">
        <v>0</v>
      </c>
      <c r="N26" s="469">
        <v>0</v>
      </c>
      <c r="O26" s="370">
        <v>0</v>
      </c>
      <c r="P26" s="469">
        <v>0</v>
      </c>
      <c r="Q26" s="370">
        <v>0</v>
      </c>
      <c r="R26" s="489">
        <f t="shared" ref="R26:S26" si="112">SUM(L26+N26+P26)</f>
        <v>0</v>
      </c>
      <c r="S26" s="470">
        <f t="shared" si="112"/>
        <v>0</v>
      </c>
      <c r="T26" s="494">
        <f t="shared" si="84"/>
        <v>0</v>
      </c>
      <c r="U26" s="469">
        <v>0</v>
      </c>
      <c r="V26" s="370">
        <v>0</v>
      </c>
      <c r="W26" s="469">
        <v>0</v>
      </c>
      <c r="X26" s="370">
        <v>0</v>
      </c>
      <c r="Y26" s="469">
        <v>0</v>
      </c>
      <c r="Z26" s="370">
        <v>0</v>
      </c>
      <c r="AA26" s="495">
        <f t="shared" ref="AA26:AB26" si="113">SUM(U26+W26+Y26)</f>
        <v>0</v>
      </c>
      <c r="AB26" s="471">
        <f t="shared" si="113"/>
        <v>0</v>
      </c>
      <c r="AC26" s="445">
        <f t="shared" si="86"/>
        <v>0</v>
      </c>
      <c r="AD26" s="469">
        <v>0</v>
      </c>
      <c r="AE26" s="370">
        <v>0</v>
      </c>
      <c r="AF26" s="469">
        <v>0</v>
      </c>
      <c r="AG26" s="503">
        <v>0</v>
      </c>
      <c r="AH26" s="469">
        <v>0</v>
      </c>
      <c r="AI26" s="503">
        <v>0</v>
      </c>
      <c r="AJ26" s="504">
        <f t="shared" ref="AJ26:AK26" si="114">SUM(AD26+AF26+AH26)</f>
        <v>0</v>
      </c>
      <c r="AK26" s="472">
        <f t="shared" si="114"/>
        <v>0</v>
      </c>
      <c r="AL26" s="511">
        <f t="shared" si="88"/>
        <v>0</v>
      </c>
      <c r="AM26" s="469">
        <f t="shared" ref="AM26:AN26" si="115">SUM(I26+R26+AA26+AJ26)</f>
        <v>0</v>
      </c>
      <c r="AN26" s="379">
        <f t="shared" si="115"/>
        <v>0</v>
      </c>
      <c r="AO26" s="517">
        <f t="shared" si="90"/>
        <v>0</v>
      </c>
    </row>
    <row r="27" spans="1:42" s="168" customFormat="1" ht="30" customHeight="1" thickTop="1" thickBot="1">
      <c r="A27" s="108"/>
      <c r="B27" s="1345" t="s">
        <v>183</v>
      </c>
      <c r="C27" s="1362">
        <f t="shared" ref="C27:N27" si="116">SUM(C11:C13,C15:C17,C19:C20,C22:C26)</f>
        <v>0</v>
      </c>
      <c r="D27" s="1278">
        <f t="shared" si="116"/>
        <v>0</v>
      </c>
      <c r="E27" s="1362">
        <f t="shared" si="116"/>
        <v>0</v>
      </c>
      <c r="F27" s="1278">
        <f t="shared" si="116"/>
        <v>0</v>
      </c>
      <c r="G27" s="1362">
        <f t="shared" si="116"/>
        <v>0</v>
      </c>
      <c r="H27" s="1278">
        <f t="shared" si="116"/>
        <v>0</v>
      </c>
      <c r="I27" s="1363">
        <f t="shared" si="116"/>
        <v>0</v>
      </c>
      <c r="J27" s="1364">
        <f t="shared" si="116"/>
        <v>0</v>
      </c>
      <c r="K27" s="1365">
        <f t="shared" si="116"/>
        <v>0</v>
      </c>
      <c r="L27" s="1366">
        <f t="shared" si="116"/>
        <v>0</v>
      </c>
      <c r="M27" s="1278">
        <f t="shared" si="116"/>
        <v>0</v>
      </c>
      <c r="N27" s="1362">
        <f t="shared" si="116"/>
        <v>0</v>
      </c>
      <c r="O27" s="1278">
        <f>SUM(O11:O13,O15:O17,O19:O20,O22:O26)</f>
        <v>0</v>
      </c>
      <c r="P27" s="1362">
        <f>SUM(P11:P13,P15:P17,P19:P20,P22:P26)</f>
        <v>0</v>
      </c>
      <c r="Q27" s="1278">
        <f>SUM(Q11:Q13,Q15:Q17,Q19:Q20,Q22:Q26)</f>
        <v>0</v>
      </c>
      <c r="R27" s="1367">
        <f>SUM(R11:R13,R15:R17,R19:R20,R22:R26)</f>
        <v>0</v>
      </c>
      <c r="S27" s="1368">
        <f>SUM(S11:S13,S15:S17,S19:S20,S22:S26)</f>
        <v>0</v>
      </c>
      <c r="T27" s="1352">
        <f t="shared" ref="T27:AK27" si="117">SUM(T11:T13,T15:T17,T19:T20,T22:T26)</f>
        <v>0</v>
      </c>
      <c r="U27" s="1362">
        <f t="shared" si="117"/>
        <v>0</v>
      </c>
      <c r="V27" s="1278">
        <f t="shared" si="117"/>
        <v>0</v>
      </c>
      <c r="W27" s="1362">
        <f t="shared" si="117"/>
        <v>0</v>
      </c>
      <c r="X27" s="1278">
        <f t="shared" si="117"/>
        <v>0</v>
      </c>
      <c r="Y27" s="1362">
        <f t="shared" si="117"/>
        <v>0</v>
      </c>
      <c r="Z27" s="1278">
        <f t="shared" si="117"/>
        <v>0</v>
      </c>
      <c r="AA27" s="1369">
        <f t="shared" si="117"/>
        <v>0</v>
      </c>
      <c r="AB27" s="1370">
        <f t="shared" si="117"/>
        <v>0</v>
      </c>
      <c r="AC27" s="1355">
        <f t="shared" si="117"/>
        <v>0</v>
      </c>
      <c r="AD27" s="1362">
        <f t="shared" si="117"/>
        <v>0</v>
      </c>
      <c r="AE27" s="1278">
        <f t="shared" si="117"/>
        <v>0</v>
      </c>
      <c r="AF27" s="1362">
        <f t="shared" si="117"/>
        <v>0</v>
      </c>
      <c r="AG27" s="1278">
        <f t="shared" si="117"/>
        <v>0</v>
      </c>
      <c r="AH27" s="1362">
        <f t="shared" si="117"/>
        <v>0</v>
      </c>
      <c r="AI27" s="1278">
        <f t="shared" si="117"/>
        <v>0</v>
      </c>
      <c r="AJ27" s="1371">
        <f t="shared" si="117"/>
        <v>0</v>
      </c>
      <c r="AK27" s="1372">
        <f t="shared" si="117"/>
        <v>0</v>
      </c>
      <c r="AL27" s="1358">
        <f>SUM(AL11:AL13,AL15:AL17,AL19:AL20,AL22:AL26)</f>
        <v>0</v>
      </c>
      <c r="AM27" s="1373">
        <f>SUM(AM11:AM13,AM15:AM17,AM19:AM20,AM22:AM26)</f>
        <v>0</v>
      </c>
      <c r="AN27" s="1374">
        <f t="shared" ref="AN27:AO27" si="118">SUM(AN11:AN13,AN15:AN17,AN19:AN20,AN22:AN26)</f>
        <v>0</v>
      </c>
      <c r="AO27" s="1361">
        <f t="shared" si="118"/>
        <v>0</v>
      </c>
      <c r="AP27" s="108"/>
    </row>
    <row r="28" spans="1:42" ht="31.5" customHeight="1" thickTop="1" thickBot="1">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row>
    <row r="29" spans="1:42" ht="54.95" customHeight="1">
      <c r="A29" s="19"/>
      <c r="B29" s="776" t="s">
        <v>205</v>
      </c>
      <c r="C29" s="768" t="s">
        <v>174</v>
      </c>
      <c r="D29" s="769" t="s">
        <v>175</v>
      </c>
      <c r="E29" s="634" t="s">
        <v>176</v>
      </c>
      <c r="F29" s="18"/>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row>
    <row r="30" spans="1:42" ht="30" customHeight="1" thickTop="1">
      <c r="A30" s="19"/>
      <c r="B30" s="777" t="s">
        <v>206</v>
      </c>
      <c r="C30" s="770">
        <f>SUM(AM11:AM13)</f>
        <v>0</v>
      </c>
      <c r="D30" s="203">
        <f>SUM(AN11:AN13)</f>
        <v>0</v>
      </c>
      <c r="E30" s="771">
        <f>C30-D30</f>
        <v>0</v>
      </c>
      <c r="F30" s="18"/>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row>
    <row r="31" spans="1:42" ht="30" customHeight="1">
      <c r="A31" s="19"/>
      <c r="B31" s="778" t="s">
        <v>192</v>
      </c>
      <c r="C31" s="772">
        <f>SUM(AM15:AM17)</f>
        <v>0</v>
      </c>
      <c r="D31" s="196">
        <f>SUM(AN15:AN17)</f>
        <v>0</v>
      </c>
      <c r="E31" s="773">
        <f t="shared" ref="E31:E33" si="119">C31-D31</f>
        <v>0</v>
      </c>
      <c r="F31" s="18"/>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row>
    <row r="32" spans="1:42" ht="30" customHeight="1">
      <c r="A32" s="19"/>
      <c r="B32" s="778" t="s">
        <v>196</v>
      </c>
      <c r="C32" s="772">
        <f>SUM(AM19:AM20)</f>
        <v>0</v>
      </c>
      <c r="D32" s="196">
        <f>SUM(AN19:AN20)</f>
        <v>0</v>
      </c>
      <c r="E32" s="773">
        <f t="shared" si="119"/>
        <v>0</v>
      </c>
      <c r="F32" s="18"/>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row>
    <row r="33" spans="1:41" ht="30" customHeight="1" thickBot="1">
      <c r="A33" s="19"/>
      <c r="B33" s="779" t="s">
        <v>199</v>
      </c>
      <c r="C33" s="774">
        <f>SUM(AM22:AM26)</f>
        <v>0</v>
      </c>
      <c r="D33" s="204">
        <f>SUM(AN22:AN26)</f>
        <v>0</v>
      </c>
      <c r="E33" s="775">
        <f t="shared" si="119"/>
        <v>0</v>
      </c>
      <c r="F33" s="18"/>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row>
    <row r="34" spans="1:41" ht="30" customHeight="1" thickTop="1" thickBot="1">
      <c r="A34" s="19"/>
      <c r="B34" s="791" t="s">
        <v>183</v>
      </c>
      <c r="C34" s="1277">
        <f>SUM(C30:C33)</f>
        <v>0</v>
      </c>
      <c r="D34" s="1277">
        <f>SUM(D30:D33)</f>
        <v>0</v>
      </c>
      <c r="E34" s="1278">
        <f>C34-D34</f>
        <v>0</v>
      </c>
      <c r="F34" s="18"/>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row>
    <row r="35" spans="1:41" ht="15" customHeight="1" thickTop="1">
      <c r="B35" s="19"/>
      <c r="C35" s="19"/>
      <c r="D35" s="19"/>
      <c r="E35" s="19"/>
    </row>
  </sheetData>
  <mergeCells count="18">
    <mergeCell ref="AJ8:AL8"/>
    <mergeCell ref="AM8:AO8"/>
    <mergeCell ref="P8:Q8"/>
    <mergeCell ref="R8:T8"/>
    <mergeCell ref="U8:V8"/>
    <mergeCell ref="W8:X8"/>
    <mergeCell ref="Y8:Z8"/>
    <mergeCell ref="AA8:AC8"/>
    <mergeCell ref="AD8:AE8"/>
    <mergeCell ref="C8:D8"/>
    <mergeCell ref="E8:F8"/>
    <mergeCell ref="B4:F4"/>
    <mergeCell ref="AF8:AG8"/>
    <mergeCell ref="AH8:AI8"/>
    <mergeCell ref="L8:M8"/>
    <mergeCell ref="N8:O8"/>
    <mergeCell ref="G8:H8"/>
    <mergeCell ref="I8:K8"/>
  </mergeCells>
  <conditionalFormatting sqref="K11:K26 T11:T26 AC11:AC26 AL11:AL26 AO11:AO26">
    <cfRule type="cellIs" dxfId="7" priority="1" operator="lessThan">
      <formula>0</formula>
    </cfRule>
  </conditionalFormatting>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P45"/>
  <sheetViews>
    <sheetView showGridLines="0" zoomScale="59" zoomScaleNormal="90" workbookViewId="0">
      <selection activeCell="D35" sqref="D35"/>
    </sheetView>
  </sheetViews>
  <sheetFormatPr defaultColWidth="14.42578125" defaultRowHeight="15" customHeight="1"/>
  <cols>
    <col min="1" max="1" width="3.28515625" style="5" customWidth="1"/>
    <col min="2" max="2" width="55.85546875" style="5" customWidth="1"/>
    <col min="3" max="41" width="12.85546875" style="5" customWidth="1"/>
    <col min="42" max="42" width="3.42578125" style="5" customWidth="1"/>
    <col min="43" max="16384" width="14.42578125" style="5"/>
  </cols>
  <sheetData>
    <row r="2" spans="1:42" ht="45.95" customHeight="1"/>
    <row r="3" spans="1:42" ht="3"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row>
    <row r="4" spans="1:42" ht="30" customHeight="1">
      <c r="A4" s="37"/>
      <c r="B4" s="1490" t="s">
        <v>207</v>
      </c>
      <c r="C4" s="1490"/>
      <c r="D4" s="1490"/>
      <c r="E4" s="1490"/>
      <c r="F4" s="1490"/>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row>
    <row r="5" spans="1:42" ht="31.5" customHeight="1">
      <c r="B5" s="7"/>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31.5" customHeight="1" thickBot="1">
      <c r="B6" s="20"/>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row>
    <row r="7" spans="1:42" s="252" customFormat="1" ht="54.95" customHeight="1" thickTop="1">
      <c r="A7" s="253"/>
      <c r="B7" s="271" t="s">
        <v>208</v>
      </c>
      <c r="C7" s="1491">
        <v>45316</v>
      </c>
      <c r="D7" s="1519"/>
      <c r="E7" s="1479">
        <v>45347</v>
      </c>
      <c r="F7" s="1519"/>
      <c r="G7" s="1479">
        <v>45376</v>
      </c>
      <c r="H7" s="1519"/>
      <c r="I7" s="1492" t="s">
        <v>35</v>
      </c>
      <c r="J7" s="1517"/>
      <c r="K7" s="1518"/>
      <c r="L7" s="1479">
        <v>45407</v>
      </c>
      <c r="M7" s="1519"/>
      <c r="N7" s="1520">
        <v>45437</v>
      </c>
      <c r="O7" s="1521"/>
      <c r="P7" s="1525">
        <v>45468</v>
      </c>
      <c r="Q7" s="1526"/>
      <c r="R7" s="1481" t="s">
        <v>36</v>
      </c>
      <c r="S7" s="1527"/>
      <c r="T7" s="1528"/>
      <c r="U7" s="1479">
        <v>45498</v>
      </c>
      <c r="V7" s="1519"/>
      <c r="W7" s="1479">
        <v>45529</v>
      </c>
      <c r="X7" s="1519"/>
      <c r="Y7" s="1479">
        <v>45560</v>
      </c>
      <c r="Z7" s="1519"/>
      <c r="AA7" s="1484" t="s">
        <v>37</v>
      </c>
      <c r="AB7" s="1529"/>
      <c r="AC7" s="1530"/>
      <c r="AD7" s="1479">
        <v>45590</v>
      </c>
      <c r="AE7" s="1519"/>
      <c r="AF7" s="1479">
        <v>45621</v>
      </c>
      <c r="AG7" s="1519"/>
      <c r="AH7" s="1479">
        <v>45651</v>
      </c>
      <c r="AI7" s="1519"/>
      <c r="AJ7" s="1487" t="s">
        <v>38</v>
      </c>
      <c r="AK7" s="1522"/>
      <c r="AL7" s="1523"/>
      <c r="AM7" s="1476" t="s">
        <v>172</v>
      </c>
      <c r="AN7" s="1524"/>
      <c r="AO7" s="1524"/>
      <c r="AP7" s="253"/>
    </row>
    <row r="8" spans="1:42" ht="54.95" customHeight="1">
      <c r="A8" s="19"/>
      <c r="B8" s="277"/>
      <c r="C8" s="254" t="s">
        <v>174</v>
      </c>
      <c r="D8" s="367" t="s">
        <v>175</v>
      </c>
      <c r="E8" s="404" t="s">
        <v>174</v>
      </c>
      <c r="F8" s="367" t="s">
        <v>175</v>
      </c>
      <c r="G8" s="404" t="s">
        <v>174</v>
      </c>
      <c r="H8" s="367" t="s">
        <v>175</v>
      </c>
      <c r="I8" s="359" t="s">
        <v>174</v>
      </c>
      <c r="J8" s="272" t="s">
        <v>175</v>
      </c>
      <c r="K8" s="405" t="s">
        <v>176</v>
      </c>
      <c r="L8" s="404" t="s">
        <v>174</v>
      </c>
      <c r="M8" s="367" t="s">
        <v>175</v>
      </c>
      <c r="N8" s="404" t="s">
        <v>174</v>
      </c>
      <c r="O8" s="377" t="s">
        <v>175</v>
      </c>
      <c r="P8" s="384" t="s">
        <v>174</v>
      </c>
      <c r="Q8" s="367" t="s">
        <v>175</v>
      </c>
      <c r="R8" s="426" t="s">
        <v>174</v>
      </c>
      <c r="S8" s="273" t="s">
        <v>175</v>
      </c>
      <c r="T8" s="416" t="s">
        <v>176</v>
      </c>
      <c r="U8" s="404" t="s">
        <v>174</v>
      </c>
      <c r="V8" s="367" t="s">
        <v>175</v>
      </c>
      <c r="W8" s="404" t="s">
        <v>174</v>
      </c>
      <c r="X8" s="367" t="s">
        <v>175</v>
      </c>
      <c r="Y8" s="404" t="s">
        <v>174</v>
      </c>
      <c r="Z8" s="367" t="s">
        <v>175</v>
      </c>
      <c r="AA8" s="434" t="s">
        <v>174</v>
      </c>
      <c r="AB8" s="274" t="s">
        <v>175</v>
      </c>
      <c r="AC8" s="442" t="s">
        <v>176</v>
      </c>
      <c r="AD8" s="404" t="s">
        <v>174</v>
      </c>
      <c r="AE8" s="367" t="s">
        <v>175</v>
      </c>
      <c r="AF8" s="404" t="s">
        <v>174</v>
      </c>
      <c r="AG8" s="367" t="s">
        <v>175</v>
      </c>
      <c r="AH8" s="404" t="s">
        <v>174</v>
      </c>
      <c r="AI8" s="367" t="s">
        <v>175</v>
      </c>
      <c r="AJ8" s="452" t="s">
        <v>174</v>
      </c>
      <c r="AK8" s="333" t="s">
        <v>175</v>
      </c>
      <c r="AL8" s="460" t="s">
        <v>176</v>
      </c>
      <c r="AM8" s="394" t="s">
        <v>174</v>
      </c>
      <c r="AN8" s="275" t="s">
        <v>175</v>
      </c>
      <c r="AO8" s="255" t="s">
        <v>176</v>
      </c>
      <c r="AP8" s="19"/>
    </row>
    <row r="9" spans="1:42" ht="30" customHeight="1">
      <c r="B9" s="296" t="s">
        <v>209</v>
      </c>
      <c r="C9" s="662"/>
      <c r="D9" s="659"/>
      <c r="E9" s="662"/>
      <c r="F9" s="664"/>
      <c r="G9" s="663"/>
      <c r="H9" s="659"/>
      <c r="I9" s="660"/>
      <c r="J9" s="654"/>
      <c r="K9" s="661"/>
      <c r="L9" s="662"/>
      <c r="M9" s="659"/>
      <c r="N9" s="662"/>
      <c r="O9" s="659"/>
      <c r="P9" s="662"/>
      <c r="Q9" s="659"/>
      <c r="R9" s="665"/>
      <c r="S9" s="655"/>
      <c r="T9" s="666"/>
      <c r="U9" s="662"/>
      <c r="V9" s="659"/>
      <c r="W9" s="662"/>
      <c r="X9" s="664"/>
      <c r="Y9" s="663"/>
      <c r="Z9" s="664"/>
      <c r="AA9" s="667"/>
      <c r="AB9" s="656"/>
      <c r="AC9" s="668"/>
      <c r="AD9" s="663"/>
      <c r="AE9" s="659"/>
      <c r="AF9" s="662"/>
      <c r="AG9" s="659"/>
      <c r="AH9" s="662"/>
      <c r="AI9" s="659"/>
      <c r="AJ9" s="669"/>
      <c r="AK9" s="657"/>
      <c r="AL9" s="671"/>
      <c r="AM9" s="670"/>
      <c r="AN9" s="658"/>
      <c r="AO9" s="658"/>
      <c r="AP9" s="19"/>
    </row>
    <row r="10" spans="1:42" ht="30" customHeight="1">
      <c r="B10" s="354" t="s">
        <v>210</v>
      </c>
      <c r="C10" s="343">
        <v>0</v>
      </c>
      <c r="D10" s="369">
        <v>0</v>
      </c>
      <c r="E10" s="343">
        <v>0</v>
      </c>
      <c r="F10" s="369">
        <v>0</v>
      </c>
      <c r="G10" s="343">
        <v>0</v>
      </c>
      <c r="H10" s="369">
        <v>0</v>
      </c>
      <c r="I10" s="361">
        <f t="shared" ref="I10:J10" si="0">SUM(C10+E10+G10)</f>
        <v>0</v>
      </c>
      <c r="J10" s="278">
        <f t="shared" si="0"/>
        <v>0</v>
      </c>
      <c r="K10" s="407">
        <f t="shared" ref="K10:K19" si="1">I10-J10</f>
        <v>0</v>
      </c>
      <c r="L10" s="343">
        <v>0</v>
      </c>
      <c r="M10" s="369">
        <v>0</v>
      </c>
      <c r="N10" s="343">
        <v>0</v>
      </c>
      <c r="O10" s="378">
        <v>0</v>
      </c>
      <c r="P10" s="386">
        <v>0</v>
      </c>
      <c r="Q10" s="369">
        <v>0</v>
      </c>
      <c r="R10" s="428">
        <f t="shared" ref="R10" si="2">SUM(L10+N10+P10)</f>
        <v>0</v>
      </c>
      <c r="S10" s="279">
        <f t="shared" ref="S10" si="3">SUM(M10+O10+Q10)</f>
        <v>0</v>
      </c>
      <c r="T10" s="418">
        <f t="shared" ref="T10:T19" si="4">R10-S10</f>
        <v>0</v>
      </c>
      <c r="U10" s="343">
        <v>0</v>
      </c>
      <c r="V10" s="369">
        <v>0</v>
      </c>
      <c r="W10" s="343">
        <v>0</v>
      </c>
      <c r="X10" s="369">
        <v>0</v>
      </c>
      <c r="Y10" s="343">
        <v>0</v>
      </c>
      <c r="Z10" s="369">
        <v>0</v>
      </c>
      <c r="AA10" s="436">
        <f t="shared" ref="AA10" si="5">SUM(U10+W10+Y10)</f>
        <v>0</v>
      </c>
      <c r="AB10" s="280">
        <f t="shared" ref="AB10" si="6">SUM(V10+X10+Z10)</f>
        <v>0</v>
      </c>
      <c r="AC10" s="444">
        <f t="shared" ref="AC10:AC19" si="7">AA10-AB10</f>
        <v>0</v>
      </c>
      <c r="AD10" s="343">
        <v>0</v>
      </c>
      <c r="AE10" s="369">
        <v>0</v>
      </c>
      <c r="AF10" s="343">
        <v>0</v>
      </c>
      <c r="AG10" s="369">
        <v>0</v>
      </c>
      <c r="AH10" s="343">
        <v>0</v>
      </c>
      <c r="AI10" s="369">
        <v>0</v>
      </c>
      <c r="AJ10" s="454">
        <f t="shared" ref="AJ10" si="8">SUM(AD10+AF10+AH10)</f>
        <v>0</v>
      </c>
      <c r="AK10" s="304">
        <f t="shared" ref="AK10" si="9">SUM(AE10+AG10+AI10)</f>
        <v>0</v>
      </c>
      <c r="AL10" s="462">
        <f t="shared" ref="AL10:AL19" si="10">AJ10-AK10</f>
        <v>0</v>
      </c>
      <c r="AM10" s="343">
        <f t="shared" ref="AM10:AM19" si="11">SUM(I10+R10+AA10+AJ10)</f>
        <v>0</v>
      </c>
      <c r="AN10" s="276">
        <f t="shared" ref="AN10:AN19" si="12">SUM(J10+S10+AB10+AK10)</f>
        <v>0</v>
      </c>
      <c r="AO10" s="281">
        <f t="shared" ref="AO10:AO17" si="13">AM10-AN10</f>
        <v>0</v>
      </c>
      <c r="AP10" s="19"/>
    </row>
    <row r="11" spans="1:42" ht="30" customHeight="1">
      <c r="B11" s="349" t="s">
        <v>211</v>
      </c>
      <c r="C11" s="343">
        <v>0</v>
      </c>
      <c r="D11" s="369">
        <v>0</v>
      </c>
      <c r="E11" s="343">
        <v>0</v>
      </c>
      <c r="F11" s="369">
        <v>0</v>
      </c>
      <c r="G11" s="343">
        <v>0</v>
      </c>
      <c r="H11" s="369">
        <v>0</v>
      </c>
      <c r="I11" s="361">
        <f t="shared" ref="I11:I13" si="14">SUM(C11+E11+G11)</f>
        <v>0</v>
      </c>
      <c r="J11" s="278">
        <f t="shared" ref="J11:J13" si="15">SUM(D11+F11+H11)</f>
        <v>0</v>
      </c>
      <c r="K11" s="407">
        <f t="shared" si="1"/>
        <v>0</v>
      </c>
      <c r="L11" s="343">
        <v>0</v>
      </c>
      <c r="M11" s="369">
        <v>0</v>
      </c>
      <c r="N11" s="343">
        <v>0</v>
      </c>
      <c r="O11" s="378">
        <v>0</v>
      </c>
      <c r="P11" s="386">
        <v>0</v>
      </c>
      <c r="Q11" s="369">
        <v>0</v>
      </c>
      <c r="R11" s="428">
        <f t="shared" ref="R11:R13" si="16">SUM(L11+N11+P11)</f>
        <v>0</v>
      </c>
      <c r="S11" s="279">
        <f t="shared" ref="S11:S13" si="17">SUM(M11+O11+Q11)</f>
        <v>0</v>
      </c>
      <c r="T11" s="418">
        <f t="shared" ref="T11:T13" si="18">R11-S11</f>
        <v>0</v>
      </c>
      <c r="U11" s="343">
        <v>0</v>
      </c>
      <c r="V11" s="369">
        <v>0</v>
      </c>
      <c r="W11" s="343">
        <v>0</v>
      </c>
      <c r="X11" s="369">
        <v>0</v>
      </c>
      <c r="Y11" s="343">
        <v>0</v>
      </c>
      <c r="Z11" s="369">
        <v>0</v>
      </c>
      <c r="AA11" s="436">
        <f t="shared" ref="AA11:AA13" si="19">SUM(U11+W11+Y11)</f>
        <v>0</v>
      </c>
      <c r="AB11" s="280">
        <f t="shared" ref="AB11:AB13" si="20">SUM(V11+X11+Z11)</f>
        <v>0</v>
      </c>
      <c r="AC11" s="444">
        <f t="shared" ref="AC11:AC13" si="21">AA11-AB11</f>
        <v>0</v>
      </c>
      <c r="AD11" s="343">
        <v>0</v>
      </c>
      <c r="AE11" s="369">
        <v>0</v>
      </c>
      <c r="AF11" s="343">
        <v>0</v>
      </c>
      <c r="AG11" s="369">
        <v>0</v>
      </c>
      <c r="AH11" s="343">
        <v>0</v>
      </c>
      <c r="AI11" s="369">
        <v>0</v>
      </c>
      <c r="AJ11" s="454">
        <f t="shared" ref="AJ11:AJ13" si="22">SUM(AD11+AF11+AH11)</f>
        <v>0</v>
      </c>
      <c r="AK11" s="304">
        <f t="shared" ref="AK11:AK13" si="23">SUM(AE11+AG11+AI11)</f>
        <v>0</v>
      </c>
      <c r="AL11" s="462">
        <f t="shared" ref="AL11:AL13" si="24">AJ11-AK11</f>
        <v>0</v>
      </c>
      <c r="AM11" s="343">
        <f t="shared" si="11"/>
        <v>0</v>
      </c>
      <c r="AN11" s="276">
        <f t="shared" si="12"/>
        <v>0</v>
      </c>
      <c r="AO11" s="281">
        <f t="shared" si="13"/>
        <v>0</v>
      </c>
    </row>
    <row r="12" spans="1:42" ht="30" customHeight="1">
      <c r="B12" s="349" t="s">
        <v>212</v>
      </c>
      <c r="C12" s="175">
        <v>0</v>
      </c>
      <c r="D12" s="368">
        <v>0</v>
      </c>
      <c r="E12" s="175">
        <v>0</v>
      </c>
      <c r="F12" s="368">
        <v>0</v>
      </c>
      <c r="G12" s="175">
        <v>0</v>
      </c>
      <c r="H12" s="368">
        <v>0</v>
      </c>
      <c r="I12" s="360">
        <f t="shared" si="14"/>
        <v>0</v>
      </c>
      <c r="J12" s="174">
        <f t="shared" si="15"/>
        <v>0</v>
      </c>
      <c r="K12" s="406">
        <f t="shared" si="1"/>
        <v>0</v>
      </c>
      <c r="L12" s="175">
        <v>0</v>
      </c>
      <c r="M12" s="368">
        <v>0</v>
      </c>
      <c r="N12" s="175">
        <v>0</v>
      </c>
      <c r="O12" s="176">
        <v>0</v>
      </c>
      <c r="P12" s="385">
        <v>0</v>
      </c>
      <c r="Q12" s="368">
        <v>0</v>
      </c>
      <c r="R12" s="427">
        <f t="shared" si="16"/>
        <v>0</v>
      </c>
      <c r="S12" s="177">
        <f t="shared" si="17"/>
        <v>0</v>
      </c>
      <c r="T12" s="417">
        <f t="shared" si="18"/>
        <v>0</v>
      </c>
      <c r="U12" s="175">
        <v>0</v>
      </c>
      <c r="V12" s="368">
        <v>0</v>
      </c>
      <c r="W12" s="175">
        <v>0</v>
      </c>
      <c r="X12" s="368">
        <v>0</v>
      </c>
      <c r="Y12" s="175">
        <v>0</v>
      </c>
      <c r="Z12" s="368">
        <v>0</v>
      </c>
      <c r="AA12" s="435">
        <f t="shared" si="19"/>
        <v>0</v>
      </c>
      <c r="AB12" s="178">
        <f t="shared" si="20"/>
        <v>0</v>
      </c>
      <c r="AC12" s="443">
        <f t="shared" si="21"/>
        <v>0</v>
      </c>
      <c r="AD12" s="175">
        <v>0</v>
      </c>
      <c r="AE12" s="368">
        <v>0</v>
      </c>
      <c r="AF12" s="175">
        <v>0</v>
      </c>
      <c r="AG12" s="368">
        <v>0</v>
      </c>
      <c r="AH12" s="175">
        <v>0</v>
      </c>
      <c r="AI12" s="368">
        <v>0</v>
      </c>
      <c r="AJ12" s="453">
        <f t="shared" si="22"/>
        <v>0</v>
      </c>
      <c r="AK12" s="299">
        <f t="shared" si="23"/>
        <v>0</v>
      </c>
      <c r="AL12" s="461">
        <f t="shared" si="24"/>
        <v>0</v>
      </c>
      <c r="AM12" s="175">
        <f t="shared" si="11"/>
        <v>0</v>
      </c>
      <c r="AN12" s="179">
        <f t="shared" si="12"/>
        <v>0</v>
      </c>
      <c r="AO12" s="265">
        <f t="shared" si="13"/>
        <v>0</v>
      </c>
    </row>
    <row r="13" spans="1:42" ht="30" customHeight="1">
      <c r="B13" s="349" t="s">
        <v>213</v>
      </c>
      <c r="C13" s="175">
        <v>0</v>
      </c>
      <c r="D13" s="368">
        <v>0</v>
      </c>
      <c r="E13" s="175">
        <v>0</v>
      </c>
      <c r="F13" s="368">
        <v>0</v>
      </c>
      <c r="G13" s="175">
        <v>0</v>
      </c>
      <c r="H13" s="368">
        <v>0</v>
      </c>
      <c r="I13" s="360">
        <f t="shared" si="14"/>
        <v>0</v>
      </c>
      <c r="J13" s="174">
        <f t="shared" si="15"/>
        <v>0</v>
      </c>
      <c r="K13" s="406">
        <f t="shared" si="1"/>
        <v>0</v>
      </c>
      <c r="L13" s="175">
        <v>0</v>
      </c>
      <c r="M13" s="368">
        <v>0</v>
      </c>
      <c r="N13" s="175">
        <v>0</v>
      </c>
      <c r="O13" s="176">
        <v>0</v>
      </c>
      <c r="P13" s="385">
        <v>0</v>
      </c>
      <c r="Q13" s="368">
        <v>0</v>
      </c>
      <c r="R13" s="427">
        <f t="shared" si="16"/>
        <v>0</v>
      </c>
      <c r="S13" s="177">
        <f t="shared" si="17"/>
        <v>0</v>
      </c>
      <c r="T13" s="417">
        <f t="shared" si="18"/>
        <v>0</v>
      </c>
      <c r="U13" s="175">
        <v>0</v>
      </c>
      <c r="V13" s="368">
        <v>0</v>
      </c>
      <c r="W13" s="175">
        <v>0</v>
      </c>
      <c r="X13" s="368">
        <v>0</v>
      </c>
      <c r="Y13" s="175">
        <v>0</v>
      </c>
      <c r="Z13" s="368">
        <v>0</v>
      </c>
      <c r="AA13" s="435">
        <f t="shared" si="19"/>
        <v>0</v>
      </c>
      <c r="AB13" s="178">
        <f t="shared" si="20"/>
        <v>0</v>
      </c>
      <c r="AC13" s="443">
        <f t="shared" si="21"/>
        <v>0</v>
      </c>
      <c r="AD13" s="175">
        <v>0</v>
      </c>
      <c r="AE13" s="368">
        <v>0</v>
      </c>
      <c r="AF13" s="175">
        <v>0</v>
      </c>
      <c r="AG13" s="368">
        <v>0</v>
      </c>
      <c r="AH13" s="175">
        <v>0</v>
      </c>
      <c r="AI13" s="368">
        <v>0</v>
      </c>
      <c r="AJ13" s="453">
        <f t="shared" si="22"/>
        <v>0</v>
      </c>
      <c r="AK13" s="299">
        <f t="shared" si="23"/>
        <v>0</v>
      </c>
      <c r="AL13" s="461">
        <f t="shared" si="24"/>
        <v>0</v>
      </c>
      <c r="AM13" s="175">
        <f t="shared" si="11"/>
        <v>0</v>
      </c>
      <c r="AN13" s="179">
        <f t="shared" si="12"/>
        <v>0</v>
      </c>
      <c r="AO13" s="265">
        <f t="shared" si="13"/>
        <v>0</v>
      </c>
    </row>
    <row r="14" spans="1:42" ht="30" customHeight="1">
      <c r="B14" s="349" t="s">
        <v>214</v>
      </c>
      <c r="C14" s="175">
        <v>0</v>
      </c>
      <c r="D14" s="368">
        <v>0</v>
      </c>
      <c r="E14" s="175">
        <v>0</v>
      </c>
      <c r="F14" s="368">
        <v>0</v>
      </c>
      <c r="G14" s="175">
        <v>0</v>
      </c>
      <c r="H14" s="368">
        <v>0</v>
      </c>
      <c r="I14" s="360">
        <f t="shared" ref="I14:J14" si="25">SUM(C14+E14+G14)</f>
        <v>0</v>
      </c>
      <c r="J14" s="174">
        <f t="shared" si="25"/>
        <v>0</v>
      </c>
      <c r="K14" s="406">
        <f t="shared" si="1"/>
        <v>0</v>
      </c>
      <c r="L14" s="175">
        <v>0</v>
      </c>
      <c r="M14" s="368">
        <v>0</v>
      </c>
      <c r="N14" s="175">
        <v>0</v>
      </c>
      <c r="O14" s="176">
        <v>0</v>
      </c>
      <c r="P14" s="385">
        <v>0</v>
      </c>
      <c r="Q14" s="368">
        <v>0</v>
      </c>
      <c r="R14" s="427">
        <f t="shared" ref="R14:R19" si="26">SUM(L14+N14+P14)</f>
        <v>0</v>
      </c>
      <c r="S14" s="177">
        <f t="shared" ref="S14:S19" si="27">SUM(M14+O14+Q14)</f>
        <v>0</v>
      </c>
      <c r="T14" s="417">
        <f t="shared" si="4"/>
        <v>0</v>
      </c>
      <c r="U14" s="175">
        <v>0</v>
      </c>
      <c r="V14" s="368">
        <v>0</v>
      </c>
      <c r="W14" s="175">
        <v>0</v>
      </c>
      <c r="X14" s="368">
        <v>0</v>
      </c>
      <c r="Y14" s="175">
        <v>0</v>
      </c>
      <c r="Z14" s="368">
        <v>0</v>
      </c>
      <c r="AA14" s="435">
        <f t="shared" ref="AA14:AA19" si="28">SUM(U14+W14+Y14)</f>
        <v>0</v>
      </c>
      <c r="AB14" s="178">
        <f t="shared" ref="AB14:AB19" si="29">SUM(V14+X14+Z14)</f>
        <v>0</v>
      </c>
      <c r="AC14" s="443">
        <f t="shared" si="7"/>
        <v>0</v>
      </c>
      <c r="AD14" s="175">
        <v>0</v>
      </c>
      <c r="AE14" s="368">
        <v>0</v>
      </c>
      <c r="AF14" s="175">
        <v>0</v>
      </c>
      <c r="AG14" s="368">
        <v>0</v>
      </c>
      <c r="AH14" s="175">
        <v>0</v>
      </c>
      <c r="AI14" s="368">
        <v>0</v>
      </c>
      <c r="AJ14" s="453">
        <f t="shared" ref="AJ14:AJ19" si="30">SUM(AD14+AF14+AH14)</f>
        <v>0</v>
      </c>
      <c r="AK14" s="299">
        <f t="shared" ref="AK14:AK19" si="31">SUM(AE14+AG14+AI14)</f>
        <v>0</v>
      </c>
      <c r="AL14" s="461">
        <f t="shared" si="10"/>
        <v>0</v>
      </c>
      <c r="AM14" s="175">
        <f t="shared" si="11"/>
        <v>0</v>
      </c>
      <c r="AN14" s="179">
        <f t="shared" si="12"/>
        <v>0</v>
      </c>
      <c r="AO14" s="265">
        <f t="shared" si="13"/>
        <v>0</v>
      </c>
    </row>
    <row r="15" spans="1:42" ht="30" customHeight="1">
      <c r="B15" s="349" t="s">
        <v>215</v>
      </c>
      <c r="C15" s="175">
        <v>0</v>
      </c>
      <c r="D15" s="368">
        <v>0</v>
      </c>
      <c r="E15" s="175">
        <v>0</v>
      </c>
      <c r="F15" s="368">
        <v>0</v>
      </c>
      <c r="G15" s="175">
        <v>0</v>
      </c>
      <c r="H15" s="368">
        <v>0</v>
      </c>
      <c r="I15" s="360">
        <f t="shared" ref="I15:J15" si="32">SUM(C15+E15+G15)</f>
        <v>0</v>
      </c>
      <c r="J15" s="174">
        <f t="shared" si="32"/>
        <v>0</v>
      </c>
      <c r="K15" s="406">
        <f t="shared" si="1"/>
        <v>0</v>
      </c>
      <c r="L15" s="175">
        <v>0</v>
      </c>
      <c r="M15" s="368">
        <v>0</v>
      </c>
      <c r="N15" s="175">
        <v>0</v>
      </c>
      <c r="O15" s="176">
        <v>0</v>
      </c>
      <c r="P15" s="385">
        <v>0</v>
      </c>
      <c r="Q15" s="368">
        <v>0</v>
      </c>
      <c r="R15" s="427">
        <f t="shared" si="26"/>
        <v>0</v>
      </c>
      <c r="S15" s="177">
        <f t="shared" si="27"/>
        <v>0</v>
      </c>
      <c r="T15" s="417">
        <f t="shared" si="4"/>
        <v>0</v>
      </c>
      <c r="U15" s="175">
        <v>0</v>
      </c>
      <c r="V15" s="368">
        <v>0</v>
      </c>
      <c r="W15" s="175">
        <v>0</v>
      </c>
      <c r="X15" s="368">
        <v>0</v>
      </c>
      <c r="Y15" s="175">
        <v>0</v>
      </c>
      <c r="Z15" s="368">
        <v>0</v>
      </c>
      <c r="AA15" s="435">
        <f t="shared" si="28"/>
        <v>0</v>
      </c>
      <c r="AB15" s="178">
        <f t="shared" si="29"/>
        <v>0</v>
      </c>
      <c r="AC15" s="443">
        <f t="shared" si="7"/>
        <v>0</v>
      </c>
      <c r="AD15" s="175">
        <v>0</v>
      </c>
      <c r="AE15" s="368">
        <v>0</v>
      </c>
      <c r="AF15" s="175">
        <v>0</v>
      </c>
      <c r="AG15" s="368">
        <v>0</v>
      </c>
      <c r="AH15" s="175">
        <v>0</v>
      </c>
      <c r="AI15" s="368">
        <v>0</v>
      </c>
      <c r="AJ15" s="453">
        <f t="shared" si="30"/>
        <v>0</v>
      </c>
      <c r="AK15" s="299">
        <f t="shared" si="31"/>
        <v>0</v>
      </c>
      <c r="AL15" s="461">
        <f t="shared" si="10"/>
        <v>0</v>
      </c>
      <c r="AM15" s="175">
        <f t="shared" si="11"/>
        <v>0</v>
      </c>
      <c r="AN15" s="179">
        <f t="shared" si="12"/>
        <v>0</v>
      </c>
      <c r="AO15" s="265">
        <f t="shared" si="13"/>
        <v>0</v>
      </c>
    </row>
    <row r="16" spans="1:42" ht="30" customHeight="1">
      <c r="B16" s="349" t="s">
        <v>216</v>
      </c>
      <c r="C16" s="175">
        <v>0</v>
      </c>
      <c r="D16" s="368">
        <v>0</v>
      </c>
      <c r="E16" s="175">
        <v>0</v>
      </c>
      <c r="F16" s="368">
        <v>0</v>
      </c>
      <c r="G16" s="175">
        <v>0</v>
      </c>
      <c r="H16" s="368">
        <v>0</v>
      </c>
      <c r="I16" s="360">
        <f t="shared" ref="I16:J16" si="33">SUM(C16+E16+G16)</f>
        <v>0</v>
      </c>
      <c r="J16" s="174">
        <f t="shared" si="33"/>
        <v>0</v>
      </c>
      <c r="K16" s="406">
        <f t="shared" si="1"/>
        <v>0</v>
      </c>
      <c r="L16" s="175">
        <v>0</v>
      </c>
      <c r="M16" s="368">
        <v>0</v>
      </c>
      <c r="N16" s="175">
        <v>0</v>
      </c>
      <c r="O16" s="176">
        <v>0</v>
      </c>
      <c r="P16" s="385">
        <v>0</v>
      </c>
      <c r="Q16" s="368">
        <v>0</v>
      </c>
      <c r="R16" s="427">
        <f t="shared" si="26"/>
        <v>0</v>
      </c>
      <c r="S16" s="177">
        <f t="shared" si="27"/>
        <v>0</v>
      </c>
      <c r="T16" s="417">
        <f t="shared" si="4"/>
        <v>0</v>
      </c>
      <c r="U16" s="175">
        <v>0</v>
      </c>
      <c r="V16" s="368">
        <v>0</v>
      </c>
      <c r="W16" s="175">
        <v>0</v>
      </c>
      <c r="X16" s="368">
        <v>0</v>
      </c>
      <c r="Y16" s="175">
        <v>0</v>
      </c>
      <c r="Z16" s="368">
        <v>0</v>
      </c>
      <c r="AA16" s="435">
        <f t="shared" si="28"/>
        <v>0</v>
      </c>
      <c r="AB16" s="178">
        <f t="shared" si="29"/>
        <v>0</v>
      </c>
      <c r="AC16" s="443">
        <f t="shared" si="7"/>
        <v>0</v>
      </c>
      <c r="AD16" s="175">
        <v>0</v>
      </c>
      <c r="AE16" s="368">
        <v>0</v>
      </c>
      <c r="AF16" s="175">
        <v>0</v>
      </c>
      <c r="AG16" s="368">
        <v>0</v>
      </c>
      <c r="AH16" s="175">
        <v>0</v>
      </c>
      <c r="AI16" s="368">
        <v>0</v>
      </c>
      <c r="AJ16" s="453">
        <f t="shared" si="30"/>
        <v>0</v>
      </c>
      <c r="AK16" s="299">
        <f t="shared" si="31"/>
        <v>0</v>
      </c>
      <c r="AL16" s="461">
        <f t="shared" si="10"/>
        <v>0</v>
      </c>
      <c r="AM16" s="175">
        <f t="shared" si="11"/>
        <v>0</v>
      </c>
      <c r="AN16" s="179">
        <f t="shared" si="12"/>
        <v>0</v>
      </c>
      <c r="AO16" s="265">
        <f t="shared" si="13"/>
        <v>0</v>
      </c>
    </row>
    <row r="17" spans="1:42" ht="30" customHeight="1">
      <c r="B17" s="349" t="s">
        <v>217</v>
      </c>
      <c r="C17" s="175">
        <v>0</v>
      </c>
      <c r="D17" s="368">
        <v>0</v>
      </c>
      <c r="E17" s="175">
        <v>0</v>
      </c>
      <c r="F17" s="368">
        <v>0</v>
      </c>
      <c r="G17" s="175">
        <v>0</v>
      </c>
      <c r="H17" s="368">
        <v>0</v>
      </c>
      <c r="I17" s="360">
        <f t="shared" ref="I17:J17" si="34">SUM(C17+E17+G17)</f>
        <v>0</v>
      </c>
      <c r="J17" s="174">
        <f t="shared" si="34"/>
        <v>0</v>
      </c>
      <c r="K17" s="406">
        <f t="shared" si="1"/>
        <v>0</v>
      </c>
      <c r="L17" s="175">
        <v>0</v>
      </c>
      <c r="M17" s="368">
        <v>0</v>
      </c>
      <c r="N17" s="175">
        <v>0</v>
      </c>
      <c r="O17" s="176">
        <v>0</v>
      </c>
      <c r="P17" s="385">
        <v>0</v>
      </c>
      <c r="Q17" s="368">
        <v>0</v>
      </c>
      <c r="R17" s="427">
        <f t="shared" si="26"/>
        <v>0</v>
      </c>
      <c r="S17" s="177">
        <f t="shared" si="27"/>
        <v>0</v>
      </c>
      <c r="T17" s="417">
        <f t="shared" si="4"/>
        <v>0</v>
      </c>
      <c r="U17" s="175">
        <v>0</v>
      </c>
      <c r="V17" s="368">
        <v>0</v>
      </c>
      <c r="W17" s="175">
        <v>0</v>
      </c>
      <c r="X17" s="368">
        <v>0</v>
      </c>
      <c r="Y17" s="175">
        <v>0</v>
      </c>
      <c r="Z17" s="368">
        <v>0</v>
      </c>
      <c r="AA17" s="435">
        <f t="shared" si="28"/>
        <v>0</v>
      </c>
      <c r="AB17" s="178">
        <f t="shared" si="29"/>
        <v>0</v>
      </c>
      <c r="AC17" s="443">
        <f t="shared" si="7"/>
        <v>0</v>
      </c>
      <c r="AD17" s="175">
        <v>0</v>
      </c>
      <c r="AE17" s="368">
        <v>0</v>
      </c>
      <c r="AF17" s="175">
        <v>0</v>
      </c>
      <c r="AG17" s="368">
        <v>0</v>
      </c>
      <c r="AH17" s="175">
        <v>0</v>
      </c>
      <c r="AI17" s="368">
        <v>0</v>
      </c>
      <c r="AJ17" s="453">
        <f t="shared" si="30"/>
        <v>0</v>
      </c>
      <c r="AK17" s="299">
        <f t="shared" si="31"/>
        <v>0</v>
      </c>
      <c r="AL17" s="461">
        <f t="shared" si="10"/>
        <v>0</v>
      </c>
      <c r="AM17" s="175">
        <f t="shared" si="11"/>
        <v>0</v>
      </c>
      <c r="AN17" s="179">
        <f t="shared" si="12"/>
        <v>0</v>
      </c>
      <c r="AO17" s="265">
        <f t="shared" si="13"/>
        <v>0</v>
      </c>
    </row>
    <row r="18" spans="1:42" ht="30" customHeight="1">
      <c r="B18" s="350" t="s">
        <v>218</v>
      </c>
      <c r="C18" s="344">
        <v>0</v>
      </c>
      <c r="D18" s="370">
        <v>0</v>
      </c>
      <c r="E18" s="344">
        <v>0</v>
      </c>
      <c r="F18" s="370">
        <v>0</v>
      </c>
      <c r="G18" s="344">
        <v>0</v>
      </c>
      <c r="H18" s="370">
        <v>0</v>
      </c>
      <c r="I18" s="362">
        <f t="shared" ref="I18" si="35">SUM(C18+E18+G18)</f>
        <v>0</v>
      </c>
      <c r="J18" s="283">
        <f t="shared" ref="J18" si="36">SUM(D18+F18+H18)</f>
        <v>0</v>
      </c>
      <c r="K18" s="408">
        <f t="shared" si="1"/>
        <v>0</v>
      </c>
      <c r="L18" s="344">
        <v>0</v>
      </c>
      <c r="M18" s="370">
        <v>0</v>
      </c>
      <c r="N18" s="344">
        <v>0</v>
      </c>
      <c r="O18" s="379">
        <v>0</v>
      </c>
      <c r="P18" s="387">
        <v>0</v>
      </c>
      <c r="Q18" s="370">
        <v>0</v>
      </c>
      <c r="R18" s="429">
        <f t="shared" ref="R18" si="37">SUM(L18+N18+P18)</f>
        <v>0</v>
      </c>
      <c r="S18" s="284">
        <f t="shared" ref="S18" si="38">SUM(M18+O18+Q18)</f>
        <v>0</v>
      </c>
      <c r="T18" s="419">
        <f t="shared" ref="T18" si="39">R18-S18</f>
        <v>0</v>
      </c>
      <c r="U18" s="344">
        <v>0</v>
      </c>
      <c r="V18" s="370">
        <v>0</v>
      </c>
      <c r="W18" s="344">
        <v>0</v>
      </c>
      <c r="X18" s="370">
        <v>0</v>
      </c>
      <c r="Y18" s="344">
        <v>0</v>
      </c>
      <c r="Z18" s="370">
        <v>0</v>
      </c>
      <c r="AA18" s="437">
        <f t="shared" ref="AA18" si="40">SUM(U18+W18+Y18)</f>
        <v>0</v>
      </c>
      <c r="AB18" s="285">
        <f t="shared" ref="AB18" si="41">SUM(V18+X18+Z18)</f>
        <v>0</v>
      </c>
      <c r="AC18" s="445">
        <f t="shared" ref="AC18" si="42">AA18-AB18</f>
        <v>0</v>
      </c>
      <c r="AD18" s="344">
        <v>0</v>
      </c>
      <c r="AE18" s="370">
        <v>0</v>
      </c>
      <c r="AF18" s="344">
        <v>0</v>
      </c>
      <c r="AG18" s="370">
        <v>0</v>
      </c>
      <c r="AH18" s="344">
        <v>0</v>
      </c>
      <c r="AI18" s="370">
        <v>0</v>
      </c>
      <c r="AJ18" s="455">
        <f t="shared" ref="AJ18" si="43">SUM(AD18+AF18+AH18)</f>
        <v>0</v>
      </c>
      <c r="AK18" s="305">
        <f t="shared" ref="AK18" si="44">SUM(AE18+AG18+AI18)</f>
        <v>0</v>
      </c>
      <c r="AL18" s="463">
        <f t="shared" ref="AL18" si="45">AJ18-AK18</f>
        <v>0</v>
      </c>
      <c r="AM18" s="344">
        <f t="shared" si="11"/>
        <v>0</v>
      </c>
      <c r="AN18" s="282">
        <f t="shared" si="12"/>
        <v>0</v>
      </c>
      <c r="AO18" s="286">
        <f t="shared" ref="AO18" si="46">AM18-AN18</f>
        <v>0</v>
      </c>
    </row>
    <row r="19" spans="1:42" ht="30" customHeight="1">
      <c r="A19" s="19"/>
      <c r="B19" s="349" t="s">
        <v>219</v>
      </c>
      <c r="C19" s="175">
        <v>0</v>
      </c>
      <c r="D19" s="368">
        <v>0</v>
      </c>
      <c r="E19" s="175">
        <v>0</v>
      </c>
      <c r="F19" s="368">
        <v>0</v>
      </c>
      <c r="G19" s="175">
        <v>0</v>
      </c>
      <c r="H19" s="368">
        <v>0</v>
      </c>
      <c r="I19" s="360">
        <f t="shared" ref="I19" si="47">SUM(C19+E19+G19)</f>
        <v>0</v>
      </c>
      <c r="J19" s="174">
        <f t="shared" ref="J19" si="48">SUM(D19+F19+H19)</f>
        <v>0</v>
      </c>
      <c r="K19" s="406">
        <f t="shared" si="1"/>
        <v>0</v>
      </c>
      <c r="L19" s="175">
        <v>0</v>
      </c>
      <c r="M19" s="368">
        <v>0</v>
      </c>
      <c r="N19" s="175">
        <v>0</v>
      </c>
      <c r="O19" s="176">
        <v>0</v>
      </c>
      <c r="P19" s="385">
        <v>0</v>
      </c>
      <c r="Q19" s="368">
        <v>0</v>
      </c>
      <c r="R19" s="427">
        <f t="shared" si="26"/>
        <v>0</v>
      </c>
      <c r="S19" s="177">
        <f t="shared" si="27"/>
        <v>0</v>
      </c>
      <c r="T19" s="417">
        <f t="shared" si="4"/>
        <v>0</v>
      </c>
      <c r="U19" s="175">
        <v>0</v>
      </c>
      <c r="V19" s="368">
        <v>0</v>
      </c>
      <c r="W19" s="175">
        <v>0</v>
      </c>
      <c r="X19" s="368">
        <v>0</v>
      </c>
      <c r="Y19" s="175">
        <v>0</v>
      </c>
      <c r="Z19" s="368">
        <v>0</v>
      </c>
      <c r="AA19" s="435">
        <f t="shared" si="28"/>
        <v>0</v>
      </c>
      <c r="AB19" s="178">
        <f t="shared" si="29"/>
        <v>0</v>
      </c>
      <c r="AC19" s="443">
        <f t="shared" si="7"/>
        <v>0</v>
      </c>
      <c r="AD19" s="175">
        <v>0</v>
      </c>
      <c r="AE19" s="368">
        <v>0</v>
      </c>
      <c r="AF19" s="175">
        <v>0</v>
      </c>
      <c r="AG19" s="368">
        <v>0</v>
      </c>
      <c r="AH19" s="175">
        <v>0</v>
      </c>
      <c r="AI19" s="368">
        <v>0</v>
      </c>
      <c r="AJ19" s="453">
        <f t="shared" si="30"/>
        <v>0</v>
      </c>
      <c r="AK19" s="299">
        <f t="shared" si="31"/>
        <v>0</v>
      </c>
      <c r="AL19" s="461">
        <f t="shared" si="10"/>
        <v>0</v>
      </c>
      <c r="AM19" s="175">
        <f t="shared" si="11"/>
        <v>0</v>
      </c>
      <c r="AN19" s="179">
        <f t="shared" si="12"/>
        <v>0</v>
      </c>
      <c r="AO19" s="265">
        <f t="shared" ref="AO19" si="49">AM19-AN19</f>
        <v>0</v>
      </c>
      <c r="AP19" s="19"/>
    </row>
    <row r="20" spans="1:42" ht="30" customHeight="1">
      <c r="A20" s="19"/>
      <c r="B20" s="351" t="s">
        <v>220</v>
      </c>
      <c r="C20" s="297"/>
      <c r="D20" s="371"/>
      <c r="E20" s="297"/>
      <c r="F20" s="371"/>
      <c r="G20" s="297"/>
      <c r="H20" s="371"/>
      <c r="I20" s="258"/>
      <c r="J20" s="258"/>
      <c r="K20" s="409"/>
      <c r="L20" s="297"/>
      <c r="M20" s="371"/>
      <c r="N20" s="297"/>
      <c r="O20" s="297"/>
      <c r="P20" s="388"/>
      <c r="Q20" s="371"/>
      <c r="R20" s="256"/>
      <c r="S20" s="256"/>
      <c r="T20" s="420"/>
      <c r="U20" s="297"/>
      <c r="V20" s="371"/>
      <c r="W20" s="297"/>
      <c r="X20" s="371"/>
      <c r="Y20" s="297"/>
      <c r="Z20" s="371"/>
      <c r="AA20" s="260"/>
      <c r="AB20" s="260"/>
      <c r="AC20" s="446"/>
      <c r="AD20" s="297"/>
      <c r="AE20" s="371"/>
      <c r="AF20" s="297"/>
      <c r="AG20" s="371"/>
      <c r="AH20" s="297"/>
      <c r="AI20" s="371"/>
      <c r="AJ20" s="334"/>
      <c r="AK20" s="334"/>
      <c r="AL20" s="464"/>
      <c r="AM20" s="336"/>
      <c r="AN20" s="336"/>
      <c r="AO20" s="337"/>
      <c r="AP20" s="19"/>
    </row>
    <row r="21" spans="1:42" ht="30" customHeight="1">
      <c r="A21" s="19"/>
      <c r="B21" s="349" t="s">
        <v>221</v>
      </c>
      <c r="C21" s="345">
        <v>0</v>
      </c>
      <c r="D21" s="372">
        <v>0</v>
      </c>
      <c r="E21" s="345">
        <v>0</v>
      </c>
      <c r="F21" s="372">
        <v>0</v>
      </c>
      <c r="G21" s="345">
        <v>0</v>
      </c>
      <c r="H21" s="372">
        <v>0</v>
      </c>
      <c r="I21" s="363">
        <f t="shared" ref="I21:J21" si="50">SUM(C21+E21+G21)</f>
        <v>0</v>
      </c>
      <c r="J21" s="262">
        <f t="shared" si="50"/>
        <v>0</v>
      </c>
      <c r="K21" s="410">
        <f>I21-J21</f>
        <v>0</v>
      </c>
      <c r="L21" s="345">
        <v>0</v>
      </c>
      <c r="M21" s="372">
        <v>0</v>
      </c>
      <c r="N21" s="345">
        <v>0</v>
      </c>
      <c r="O21" s="380">
        <v>0</v>
      </c>
      <c r="P21" s="389">
        <v>0</v>
      </c>
      <c r="Q21" s="372">
        <v>0</v>
      </c>
      <c r="R21" s="430">
        <f t="shared" ref="R21:R23" si="51">SUM(L21+N21+P21)</f>
        <v>0</v>
      </c>
      <c r="S21" s="263">
        <f t="shared" ref="S21:S23" si="52">SUM(M21+O21+Q21)</f>
        <v>0</v>
      </c>
      <c r="T21" s="421">
        <f t="shared" ref="T21:T23" si="53">R21-S21</f>
        <v>0</v>
      </c>
      <c r="U21" s="345">
        <v>0</v>
      </c>
      <c r="V21" s="372">
        <v>0</v>
      </c>
      <c r="W21" s="345">
        <v>0</v>
      </c>
      <c r="X21" s="372">
        <v>0</v>
      </c>
      <c r="Y21" s="345">
        <v>0</v>
      </c>
      <c r="Z21" s="372">
        <v>0</v>
      </c>
      <c r="AA21" s="438">
        <f t="shared" ref="AA21:AA23" si="54">SUM(U21+W21+Y21)</f>
        <v>0</v>
      </c>
      <c r="AB21" s="264">
        <f t="shared" ref="AB21:AB23" si="55">SUM(V21+X21+Z21)</f>
        <v>0</v>
      </c>
      <c r="AC21" s="447">
        <f t="shared" ref="AC21:AC23" si="56">AA21-AB21</f>
        <v>0</v>
      </c>
      <c r="AD21" s="345">
        <v>0</v>
      </c>
      <c r="AE21" s="372">
        <v>0</v>
      </c>
      <c r="AF21" s="345">
        <v>0</v>
      </c>
      <c r="AG21" s="372">
        <v>0</v>
      </c>
      <c r="AH21" s="345">
        <v>0</v>
      </c>
      <c r="AI21" s="372">
        <v>0</v>
      </c>
      <c r="AJ21" s="456">
        <f t="shared" ref="AJ21:AJ23" si="57">SUM(AD21+AF21+AH21)</f>
        <v>0</v>
      </c>
      <c r="AK21" s="306">
        <f t="shared" ref="AK21:AK23" si="58">SUM(AE21+AG21+AI21)</f>
        <v>0</v>
      </c>
      <c r="AL21" s="461">
        <f t="shared" ref="AL21:AL23" si="59">AJ21-AK21</f>
        <v>0</v>
      </c>
      <c r="AM21" s="345">
        <f t="shared" ref="AM21:AN23" si="60">SUM(I21+R21+AA21+AJ21)</f>
        <v>0</v>
      </c>
      <c r="AN21" s="266">
        <f t="shared" si="60"/>
        <v>0</v>
      </c>
      <c r="AO21" s="265">
        <f t="shared" ref="AO21:AO23" si="61">AM21-AN21</f>
        <v>0</v>
      </c>
      <c r="AP21" s="19"/>
    </row>
    <row r="22" spans="1:42" ht="30" customHeight="1">
      <c r="B22" s="352" t="s">
        <v>222</v>
      </c>
      <c r="C22" s="346">
        <v>0</v>
      </c>
      <c r="D22" s="373">
        <v>0</v>
      </c>
      <c r="E22" s="346">
        <v>0</v>
      </c>
      <c r="F22" s="373">
        <v>0</v>
      </c>
      <c r="G22" s="346">
        <v>0</v>
      </c>
      <c r="H22" s="373">
        <v>0</v>
      </c>
      <c r="I22" s="364">
        <f t="shared" ref="I22:J22" si="62">SUM(C22+E22+G22)</f>
        <v>0</v>
      </c>
      <c r="J22" s="292">
        <f t="shared" si="62"/>
        <v>0</v>
      </c>
      <c r="K22" s="411">
        <f>I22-J22</f>
        <v>0</v>
      </c>
      <c r="L22" s="346">
        <v>0</v>
      </c>
      <c r="M22" s="373">
        <v>0</v>
      </c>
      <c r="N22" s="346">
        <v>0</v>
      </c>
      <c r="O22" s="381">
        <v>0</v>
      </c>
      <c r="P22" s="390">
        <v>0</v>
      </c>
      <c r="Q22" s="373">
        <v>0</v>
      </c>
      <c r="R22" s="431">
        <f t="shared" si="51"/>
        <v>0</v>
      </c>
      <c r="S22" s="293">
        <f t="shared" si="52"/>
        <v>0</v>
      </c>
      <c r="T22" s="422">
        <f t="shared" si="53"/>
        <v>0</v>
      </c>
      <c r="U22" s="346">
        <v>0</v>
      </c>
      <c r="V22" s="373">
        <v>0</v>
      </c>
      <c r="W22" s="346">
        <v>0</v>
      </c>
      <c r="X22" s="373">
        <v>0</v>
      </c>
      <c r="Y22" s="346">
        <v>0</v>
      </c>
      <c r="Z22" s="373">
        <v>0</v>
      </c>
      <c r="AA22" s="439">
        <f t="shared" si="54"/>
        <v>0</v>
      </c>
      <c r="AB22" s="294">
        <f t="shared" si="55"/>
        <v>0</v>
      </c>
      <c r="AC22" s="448">
        <f t="shared" si="56"/>
        <v>0</v>
      </c>
      <c r="AD22" s="346">
        <v>0</v>
      </c>
      <c r="AE22" s="373">
        <v>0</v>
      </c>
      <c r="AF22" s="346">
        <v>0</v>
      </c>
      <c r="AG22" s="373">
        <v>0</v>
      </c>
      <c r="AH22" s="346">
        <v>0</v>
      </c>
      <c r="AI22" s="373">
        <v>0</v>
      </c>
      <c r="AJ22" s="457">
        <f t="shared" si="57"/>
        <v>0</v>
      </c>
      <c r="AK22" s="307">
        <f t="shared" si="58"/>
        <v>0</v>
      </c>
      <c r="AL22" s="465">
        <f t="shared" si="59"/>
        <v>0</v>
      </c>
      <c r="AM22" s="346">
        <f t="shared" si="60"/>
        <v>0</v>
      </c>
      <c r="AN22" s="291">
        <f t="shared" si="60"/>
        <v>0</v>
      </c>
      <c r="AO22" s="295">
        <f t="shared" si="61"/>
        <v>0</v>
      </c>
      <c r="AP22" s="19"/>
    </row>
    <row r="23" spans="1:42" ht="30" customHeight="1">
      <c r="A23" s="19"/>
      <c r="B23" s="349" t="s">
        <v>223</v>
      </c>
      <c r="C23" s="345">
        <v>0</v>
      </c>
      <c r="D23" s="372">
        <v>0</v>
      </c>
      <c r="E23" s="345">
        <v>0</v>
      </c>
      <c r="F23" s="372">
        <v>0</v>
      </c>
      <c r="G23" s="345">
        <v>0</v>
      </c>
      <c r="H23" s="372">
        <v>0</v>
      </c>
      <c r="I23" s="363">
        <f t="shared" ref="I23:J23" si="63">SUM(C23+E23+G23)</f>
        <v>0</v>
      </c>
      <c r="J23" s="262">
        <f t="shared" si="63"/>
        <v>0</v>
      </c>
      <c r="K23" s="410">
        <f>I23-J23</f>
        <v>0</v>
      </c>
      <c r="L23" s="345">
        <v>0</v>
      </c>
      <c r="M23" s="372">
        <v>0</v>
      </c>
      <c r="N23" s="345">
        <v>0</v>
      </c>
      <c r="O23" s="380">
        <v>0</v>
      </c>
      <c r="P23" s="389">
        <v>0</v>
      </c>
      <c r="Q23" s="372">
        <v>0</v>
      </c>
      <c r="R23" s="430">
        <f t="shared" si="51"/>
        <v>0</v>
      </c>
      <c r="S23" s="263">
        <f t="shared" si="52"/>
        <v>0</v>
      </c>
      <c r="T23" s="421">
        <f t="shared" si="53"/>
        <v>0</v>
      </c>
      <c r="U23" s="345">
        <v>0</v>
      </c>
      <c r="V23" s="372">
        <v>0</v>
      </c>
      <c r="W23" s="345">
        <v>0</v>
      </c>
      <c r="X23" s="372">
        <v>0</v>
      </c>
      <c r="Y23" s="345">
        <v>0</v>
      </c>
      <c r="Z23" s="372">
        <v>0</v>
      </c>
      <c r="AA23" s="438">
        <f t="shared" si="54"/>
        <v>0</v>
      </c>
      <c r="AB23" s="264">
        <f t="shared" si="55"/>
        <v>0</v>
      </c>
      <c r="AC23" s="447">
        <f t="shared" si="56"/>
        <v>0</v>
      </c>
      <c r="AD23" s="345">
        <v>0</v>
      </c>
      <c r="AE23" s="372">
        <v>0</v>
      </c>
      <c r="AF23" s="345">
        <v>0</v>
      </c>
      <c r="AG23" s="372">
        <v>0</v>
      </c>
      <c r="AH23" s="345">
        <v>0</v>
      </c>
      <c r="AI23" s="372">
        <v>0</v>
      </c>
      <c r="AJ23" s="456">
        <f t="shared" si="57"/>
        <v>0</v>
      </c>
      <c r="AK23" s="306">
        <f t="shared" si="58"/>
        <v>0</v>
      </c>
      <c r="AL23" s="461">
        <f t="shared" si="59"/>
        <v>0</v>
      </c>
      <c r="AM23" s="345">
        <f t="shared" si="60"/>
        <v>0</v>
      </c>
      <c r="AN23" s="266">
        <f t="shared" si="60"/>
        <v>0</v>
      </c>
      <c r="AO23" s="265">
        <f t="shared" si="61"/>
        <v>0</v>
      </c>
      <c r="AP23" s="19"/>
    </row>
    <row r="24" spans="1:42" ht="30" customHeight="1">
      <c r="A24" s="19"/>
      <c r="B24" s="353" t="s">
        <v>224</v>
      </c>
      <c r="C24" s="298"/>
      <c r="D24" s="374"/>
      <c r="E24" s="298"/>
      <c r="F24" s="374"/>
      <c r="G24" s="298"/>
      <c r="H24" s="374"/>
      <c r="I24" s="259"/>
      <c r="J24" s="259"/>
      <c r="K24" s="412"/>
      <c r="L24" s="298"/>
      <c r="M24" s="374"/>
      <c r="N24" s="298"/>
      <c r="O24" s="298"/>
      <c r="P24" s="391"/>
      <c r="Q24" s="374"/>
      <c r="R24" s="257"/>
      <c r="S24" s="257"/>
      <c r="T24" s="423"/>
      <c r="U24" s="298"/>
      <c r="V24" s="374"/>
      <c r="W24" s="298"/>
      <c r="X24" s="374"/>
      <c r="Y24" s="298"/>
      <c r="Z24" s="374"/>
      <c r="AA24" s="261"/>
      <c r="AB24" s="261"/>
      <c r="AC24" s="449"/>
      <c r="AD24" s="298"/>
      <c r="AE24" s="374"/>
      <c r="AF24" s="298"/>
      <c r="AG24" s="374"/>
      <c r="AH24" s="298"/>
      <c r="AI24" s="374"/>
      <c r="AJ24" s="335"/>
      <c r="AK24" s="335"/>
      <c r="AL24" s="466"/>
      <c r="AM24" s="338"/>
      <c r="AN24" s="338"/>
      <c r="AO24" s="339"/>
      <c r="AP24" s="19"/>
    </row>
    <row r="25" spans="1:42" ht="30" customHeight="1">
      <c r="A25" s="19"/>
      <c r="B25" s="349" t="s">
        <v>225</v>
      </c>
      <c r="C25" s="347">
        <v>0</v>
      </c>
      <c r="D25" s="375">
        <v>0</v>
      </c>
      <c r="E25" s="347">
        <v>0</v>
      </c>
      <c r="F25" s="375">
        <v>0</v>
      </c>
      <c r="G25" s="347">
        <v>0</v>
      </c>
      <c r="H25" s="375">
        <v>0</v>
      </c>
      <c r="I25" s="365">
        <f t="shared" ref="I25:J25" si="64">SUM(C25+E25+G25)</f>
        <v>0</v>
      </c>
      <c r="J25" s="269">
        <f t="shared" si="64"/>
        <v>0</v>
      </c>
      <c r="K25" s="413">
        <f>I25-J25</f>
        <v>0</v>
      </c>
      <c r="L25" s="347">
        <v>0</v>
      </c>
      <c r="M25" s="375">
        <v>0</v>
      </c>
      <c r="N25" s="347">
        <v>0</v>
      </c>
      <c r="O25" s="382">
        <v>0</v>
      </c>
      <c r="P25" s="392">
        <v>0</v>
      </c>
      <c r="Q25" s="375">
        <v>0</v>
      </c>
      <c r="R25" s="432">
        <f t="shared" ref="R25:R28" si="65">SUM(L25+N25+P25)</f>
        <v>0</v>
      </c>
      <c r="S25" s="270">
        <f t="shared" ref="S25:S28" si="66">SUM(M25+O25+Q25)</f>
        <v>0</v>
      </c>
      <c r="T25" s="424">
        <f t="shared" ref="T25:T28" si="67">R25-S25</f>
        <v>0</v>
      </c>
      <c r="U25" s="347">
        <v>0</v>
      </c>
      <c r="V25" s="375">
        <v>0</v>
      </c>
      <c r="W25" s="347">
        <v>0</v>
      </c>
      <c r="X25" s="375">
        <v>0</v>
      </c>
      <c r="Y25" s="347">
        <v>0</v>
      </c>
      <c r="Z25" s="375">
        <v>0</v>
      </c>
      <c r="AA25" s="440">
        <f t="shared" ref="AA25:AA28" si="68">SUM(U25+W25+Y25)</f>
        <v>0</v>
      </c>
      <c r="AB25" s="268">
        <f t="shared" ref="AB25:AB28" si="69">SUM(V25+X25+Z25)</f>
        <v>0</v>
      </c>
      <c r="AC25" s="450">
        <f t="shared" ref="AC25:AC28" si="70">AA25-AB25</f>
        <v>0</v>
      </c>
      <c r="AD25" s="347">
        <v>0</v>
      </c>
      <c r="AE25" s="375">
        <v>0</v>
      </c>
      <c r="AF25" s="347">
        <v>0</v>
      </c>
      <c r="AG25" s="375">
        <v>0</v>
      </c>
      <c r="AH25" s="347">
        <v>0</v>
      </c>
      <c r="AI25" s="375">
        <v>0</v>
      </c>
      <c r="AJ25" s="458">
        <f t="shared" ref="AJ25:AJ28" si="71">SUM(AD25+AF25+AH25)</f>
        <v>0</v>
      </c>
      <c r="AK25" s="308">
        <f t="shared" ref="AK25:AK28" si="72">SUM(AE25+AG25+AI25)</f>
        <v>0</v>
      </c>
      <c r="AL25" s="461">
        <f t="shared" ref="AL25:AL28" si="73">AJ25-AK25</f>
        <v>0</v>
      </c>
      <c r="AM25" s="347">
        <f t="shared" ref="AM25:AN28" si="74">SUM(I25+R25+AA25+AJ25)</f>
        <v>0</v>
      </c>
      <c r="AN25" s="267">
        <f t="shared" si="74"/>
        <v>0</v>
      </c>
      <c r="AO25" s="265">
        <f t="shared" ref="AO25:AO28" si="75">AM25-AN25</f>
        <v>0</v>
      </c>
      <c r="AP25" s="19"/>
    </row>
    <row r="26" spans="1:42" ht="30" customHeight="1">
      <c r="B26" s="354" t="s">
        <v>226</v>
      </c>
      <c r="C26" s="348">
        <v>0</v>
      </c>
      <c r="D26" s="376">
        <v>0</v>
      </c>
      <c r="E26" s="348">
        <v>0</v>
      </c>
      <c r="F26" s="376">
        <v>0</v>
      </c>
      <c r="G26" s="348">
        <v>0</v>
      </c>
      <c r="H26" s="376">
        <v>0</v>
      </c>
      <c r="I26" s="366">
        <f t="shared" ref="I26:J26" si="76">SUM(C26+E26+G26)</f>
        <v>0</v>
      </c>
      <c r="J26" s="288">
        <f t="shared" si="76"/>
        <v>0</v>
      </c>
      <c r="K26" s="414">
        <f>I26-J26</f>
        <v>0</v>
      </c>
      <c r="L26" s="348">
        <v>0</v>
      </c>
      <c r="M26" s="376">
        <v>0</v>
      </c>
      <c r="N26" s="348">
        <v>0</v>
      </c>
      <c r="O26" s="383">
        <v>0</v>
      </c>
      <c r="P26" s="393">
        <v>0</v>
      </c>
      <c r="Q26" s="376">
        <v>0</v>
      </c>
      <c r="R26" s="433">
        <f t="shared" si="65"/>
        <v>0</v>
      </c>
      <c r="S26" s="289">
        <f t="shared" si="66"/>
        <v>0</v>
      </c>
      <c r="T26" s="425">
        <f t="shared" si="67"/>
        <v>0</v>
      </c>
      <c r="U26" s="348">
        <v>0</v>
      </c>
      <c r="V26" s="376">
        <v>0</v>
      </c>
      <c r="W26" s="348">
        <v>0</v>
      </c>
      <c r="X26" s="376">
        <v>0</v>
      </c>
      <c r="Y26" s="348">
        <v>0</v>
      </c>
      <c r="Z26" s="376">
        <v>0</v>
      </c>
      <c r="AA26" s="441">
        <f t="shared" si="68"/>
        <v>0</v>
      </c>
      <c r="AB26" s="290">
        <f t="shared" si="69"/>
        <v>0</v>
      </c>
      <c r="AC26" s="451">
        <f t="shared" si="70"/>
        <v>0</v>
      </c>
      <c r="AD26" s="348">
        <v>0</v>
      </c>
      <c r="AE26" s="376">
        <v>0</v>
      </c>
      <c r="AF26" s="348">
        <v>0</v>
      </c>
      <c r="AG26" s="376">
        <v>0</v>
      </c>
      <c r="AH26" s="348">
        <v>0</v>
      </c>
      <c r="AI26" s="376">
        <v>0</v>
      </c>
      <c r="AJ26" s="459">
        <f t="shared" si="71"/>
        <v>0</v>
      </c>
      <c r="AK26" s="309">
        <f t="shared" si="72"/>
        <v>0</v>
      </c>
      <c r="AL26" s="462">
        <f t="shared" si="73"/>
        <v>0</v>
      </c>
      <c r="AM26" s="348">
        <f t="shared" si="74"/>
        <v>0</v>
      </c>
      <c r="AN26" s="287">
        <f t="shared" si="74"/>
        <v>0</v>
      </c>
      <c r="AO26" s="281">
        <f t="shared" si="75"/>
        <v>0</v>
      </c>
      <c r="AP26" s="19"/>
    </row>
    <row r="27" spans="1:42" ht="30" customHeight="1">
      <c r="B27" s="349" t="s">
        <v>227</v>
      </c>
      <c r="C27" s="347">
        <v>0</v>
      </c>
      <c r="D27" s="375">
        <v>0</v>
      </c>
      <c r="E27" s="347">
        <v>0</v>
      </c>
      <c r="F27" s="375">
        <v>0</v>
      </c>
      <c r="G27" s="347">
        <v>0</v>
      </c>
      <c r="H27" s="375">
        <v>0</v>
      </c>
      <c r="I27" s="365">
        <f t="shared" ref="I27:J27" si="77">SUM(C27+E27+G27)</f>
        <v>0</v>
      </c>
      <c r="J27" s="269">
        <f t="shared" si="77"/>
        <v>0</v>
      </c>
      <c r="K27" s="413">
        <f>I27-J27</f>
        <v>0</v>
      </c>
      <c r="L27" s="347">
        <v>0</v>
      </c>
      <c r="M27" s="375">
        <v>0</v>
      </c>
      <c r="N27" s="347">
        <v>0</v>
      </c>
      <c r="O27" s="382">
        <v>0</v>
      </c>
      <c r="P27" s="392">
        <v>0</v>
      </c>
      <c r="Q27" s="375">
        <v>0</v>
      </c>
      <c r="R27" s="432">
        <f t="shared" si="65"/>
        <v>0</v>
      </c>
      <c r="S27" s="270">
        <f t="shared" si="66"/>
        <v>0</v>
      </c>
      <c r="T27" s="424">
        <f t="shared" si="67"/>
        <v>0</v>
      </c>
      <c r="U27" s="347">
        <v>0</v>
      </c>
      <c r="V27" s="375">
        <v>0</v>
      </c>
      <c r="W27" s="347">
        <v>0</v>
      </c>
      <c r="X27" s="375">
        <v>0</v>
      </c>
      <c r="Y27" s="347">
        <v>0</v>
      </c>
      <c r="Z27" s="375">
        <v>0</v>
      </c>
      <c r="AA27" s="440">
        <f t="shared" si="68"/>
        <v>0</v>
      </c>
      <c r="AB27" s="268">
        <f t="shared" si="69"/>
        <v>0</v>
      </c>
      <c r="AC27" s="450">
        <f t="shared" si="70"/>
        <v>0</v>
      </c>
      <c r="AD27" s="347">
        <v>0</v>
      </c>
      <c r="AE27" s="375">
        <v>0</v>
      </c>
      <c r="AF27" s="347">
        <v>0</v>
      </c>
      <c r="AG27" s="375">
        <v>0</v>
      </c>
      <c r="AH27" s="347">
        <v>0</v>
      </c>
      <c r="AI27" s="375">
        <v>0</v>
      </c>
      <c r="AJ27" s="458">
        <f t="shared" si="71"/>
        <v>0</v>
      </c>
      <c r="AK27" s="308">
        <f t="shared" si="72"/>
        <v>0</v>
      </c>
      <c r="AL27" s="461">
        <f t="shared" si="73"/>
        <v>0</v>
      </c>
      <c r="AM27" s="347">
        <f t="shared" si="74"/>
        <v>0</v>
      </c>
      <c r="AN27" s="267">
        <f t="shared" si="74"/>
        <v>0</v>
      </c>
      <c r="AO27" s="265">
        <f t="shared" si="75"/>
        <v>0</v>
      </c>
      <c r="AP27" s="19"/>
    </row>
    <row r="28" spans="1:42" ht="30" customHeight="1">
      <c r="B28" s="349" t="s">
        <v>228</v>
      </c>
      <c r="C28" s="535">
        <v>0</v>
      </c>
      <c r="D28" s="536">
        <v>0</v>
      </c>
      <c r="E28" s="535">
        <v>0</v>
      </c>
      <c r="F28" s="536">
        <v>0</v>
      </c>
      <c r="G28" s="535">
        <v>0</v>
      </c>
      <c r="H28" s="536">
        <v>0</v>
      </c>
      <c r="I28" s="537">
        <f t="shared" ref="I28:J28" si="78">SUM(C28+E28+G28)</f>
        <v>0</v>
      </c>
      <c r="J28" s="538">
        <f t="shared" si="78"/>
        <v>0</v>
      </c>
      <c r="K28" s="539">
        <f>I28-J28</f>
        <v>0</v>
      </c>
      <c r="L28" s="535">
        <v>0</v>
      </c>
      <c r="M28" s="536">
        <v>0</v>
      </c>
      <c r="N28" s="535">
        <v>0</v>
      </c>
      <c r="O28" s="540">
        <v>0</v>
      </c>
      <c r="P28" s="541">
        <v>0</v>
      </c>
      <c r="Q28" s="536">
        <v>0</v>
      </c>
      <c r="R28" s="542">
        <f t="shared" si="65"/>
        <v>0</v>
      </c>
      <c r="S28" s="543">
        <f t="shared" si="66"/>
        <v>0</v>
      </c>
      <c r="T28" s="544">
        <f t="shared" si="67"/>
        <v>0</v>
      </c>
      <c r="U28" s="535">
        <v>0</v>
      </c>
      <c r="V28" s="536">
        <v>0</v>
      </c>
      <c r="W28" s="535">
        <v>0</v>
      </c>
      <c r="X28" s="536">
        <v>0</v>
      </c>
      <c r="Y28" s="535">
        <v>0</v>
      </c>
      <c r="Z28" s="536">
        <v>0</v>
      </c>
      <c r="AA28" s="545">
        <f t="shared" si="68"/>
        <v>0</v>
      </c>
      <c r="AB28" s="546">
        <f t="shared" si="69"/>
        <v>0</v>
      </c>
      <c r="AC28" s="547">
        <f t="shared" si="70"/>
        <v>0</v>
      </c>
      <c r="AD28" s="535">
        <v>0</v>
      </c>
      <c r="AE28" s="536">
        <v>0</v>
      </c>
      <c r="AF28" s="535">
        <v>0</v>
      </c>
      <c r="AG28" s="536">
        <v>0</v>
      </c>
      <c r="AH28" s="535">
        <v>0</v>
      </c>
      <c r="AI28" s="536">
        <v>0</v>
      </c>
      <c r="AJ28" s="548">
        <f t="shared" si="71"/>
        <v>0</v>
      </c>
      <c r="AK28" s="549">
        <f t="shared" si="72"/>
        <v>0</v>
      </c>
      <c r="AL28" s="463">
        <f t="shared" si="73"/>
        <v>0</v>
      </c>
      <c r="AM28" s="535">
        <f t="shared" si="74"/>
        <v>0</v>
      </c>
      <c r="AN28" s="550">
        <f t="shared" si="74"/>
        <v>0</v>
      </c>
      <c r="AO28" s="286">
        <f t="shared" si="75"/>
        <v>0</v>
      </c>
      <c r="AP28" s="19"/>
    </row>
    <row r="29" spans="1:42" ht="30" customHeight="1">
      <c r="B29" s="342" t="s">
        <v>229</v>
      </c>
      <c r="C29" s="592"/>
      <c r="D29" s="593"/>
      <c r="E29" s="581"/>
      <c r="F29" s="581"/>
      <c r="G29" s="592"/>
      <c r="H29" s="593"/>
      <c r="I29" s="582"/>
      <c r="J29" s="582"/>
      <c r="K29" s="583"/>
      <c r="L29" s="592"/>
      <c r="M29" s="581"/>
      <c r="N29" s="592"/>
      <c r="O29" s="593"/>
      <c r="P29" s="581"/>
      <c r="Q29" s="581"/>
      <c r="R29" s="594"/>
      <c r="S29" s="584"/>
      <c r="T29" s="585"/>
      <c r="U29" s="595"/>
      <c r="V29" s="586"/>
      <c r="W29" s="595"/>
      <c r="X29" s="586"/>
      <c r="Y29" s="595"/>
      <c r="Z29" s="586"/>
      <c r="AA29" s="596"/>
      <c r="AB29" s="587"/>
      <c r="AC29" s="598"/>
      <c r="AD29" s="581"/>
      <c r="AE29" s="581"/>
      <c r="AF29" s="592"/>
      <c r="AG29" s="581"/>
      <c r="AH29" s="592"/>
      <c r="AI29" s="593"/>
      <c r="AJ29" s="588"/>
      <c r="AK29" s="588"/>
      <c r="AL29" s="589"/>
      <c r="AM29" s="597"/>
      <c r="AN29" s="590"/>
      <c r="AO29" s="591"/>
    </row>
    <row r="30" spans="1:42" ht="30" customHeight="1">
      <c r="B30" s="349" t="s">
        <v>230</v>
      </c>
      <c r="C30" s="348">
        <v>0</v>
      </c>
      <c r="D30" s="376">
        <v>0</v>
      </c>
      <c r="E30" s="348">
        <v>0</v>
      </c>
      <c r="F30" s="376">
        <v>0</v>
      </c>
      <c r="G30" s="348">
        <v>0</v>
      </c>
      <c r="H30" s="376">
        <v>0</v>
      </c>
      <c r="I30" s="366">
        <f t="shared" ref="I30:J30" si="79">SUM(C30+E30+G30)</f>
        <v>0</v>
      </c>
      <c r="J30" s="288">
        <f t="shared" si="79"/>
        <v>0</v>
      </c>
      <c r="K30" s="414">
        <f t="shared" ref="K30:K36" si="80">I30-J30</f>
        <v>0</v>
      </c>
      <c r="L30" s="348">
        <v>0</v>
      </c>
      <c r="M30" s="376">
        <v>0</v>
      </c>
      <c r="N30" s="348">
        <v>0</v>
      </c>
      <c r="O30" s="383">
        <v>0</v>
      </c>
      <c r="P30" s="393">
        <v>0</v>
      </c>
      <c r="Q30" s="376">
        <v>0</v>
      </c>
      <c r="R30" s="433">
        <f t="shared" ref="R30:R36" si="81">SUM(L30+N30+P30)</f>
        <v>0</v>
      </c>
      <c r="S30" s="289">
        <f t="shared" ref="S30:S36" si="82">SUM(M30+O30+Q30)</f>
        <v>0</v>
      </c>
      <c r="T30" s="425">
        <f t="shared" ref="T30:T36" si="83">R30-S30</f>
        <v>0</v>
      </c>
      <c r="U30" s="348">
        <v>0</v>
      </c>
      <c r="V30" s="376">
        <v>0</v>
      </c>
      <c r="W30" s="348">
        <v>0</v>
      </c>
      <c r="X30" s="376">
        <v>0</v>
      </c>
      <c r="Y30" s="348">
        <v>0</v>
      </c>
      <c r="Z30" s="376">
        <v>0</v>
      </c>
      <c r="AA30" s="441">
        <f t="shared" ref="AA30:AA36" si="84">SUM(U30+W30+Y30)</f>
        <v>0</v>
      </c>
      <c r="AB30" s="290">
        <f t="shared" ref="AB30:AB36" si="85">SUM(V30+X30+Z30)</f>
        <v>0</v>
      </c>
      <c r="AC30" s="451">
        <f t="shared" ref="AC30:AC36" si="86">AA30-AB30</f>
        <v>0</v>
      </c>
      <c r="AD30" s="348">
        <v>0</v>
      </c>
      <c r="AE30" s="376">
        <v>0</v>
      </c>
      <c r="AF30" s="348">
        <v>0</v>
      </c>
      <c r="AG30" s="376">
        <v>0</v>
      </c>
      <c r="AH30" s="348">
        <v>0</v>
      </c>
      <c r="AI30" s="376">
        <v>0</v>
      </c>
      <c r="AJ30" s="459">
        <f t="shared" ref="AJ30:AJ36" si="87">SUM(AD30+AF30+AH30)</f>
        <v>0</v>
      </c>
      <c r="AK30" s="309">
        <f t="shared" ref="AK30:AK36" si="88">SUM(AE30+AG30+AI30)</f>
        <v>0</v>
      </c>
      <c r="AL30" s="462">
        <f t="shared" ref="AL30:AL36" si="89">AJ30-AK30</f>
        <v>0</v>
      </c>
      <c r="AM30" s="348">
        <f t="shared" ref="AM30:AN36" si="90">SUM(I30+R30+AA30+AJ30)</f>
        <v>0</v>
      </c>
      <c r="AN30" s="287">
        <f t="shared" si="90"/>
        <v>0</v>
      </c>
      <c r="AO30" s="281">
        <f t="shared" ref="AO30:AO31" si="91">AM30-AN30</f>
        <v>0</v>
      </c>
      <c r="AP30" s="19"/>
    </row>
    <row r="31" spans="1:42" ht="30" customHeight="1">
      <c r="B31" s="349" t="s">
        <v>231</v>
      </c>
      <c r="C31" s="347">
        <v>0</v>
      </c>
      <c r="D31" s="375">
        <v>0</v>
      </c>
      <c r="E31" s="347">
        <v>0</v>
      </c>
      <c r="F31" s="375">
        <v>0</v>
      </c>
      <c r="G31" s="347">
        <v>0</v>
      </c>
      <c r="H31" s="375">
        <v>0</v>
      </c>
      <c r="I31" s="365">
        <f t="shared" ref="I31:J31" si="92">SUM(C31+E31+G31)</f>
        <v>0</v>
      </c>
      <c r="J31" s="269">
        <f t="shared" si="92"/>
        <v>0</v>
      </c>
      <c r="K31" s="413">
        <f t="shared" si="80"/>
        <v>0</v>
      </c>
      <c r="L31" s="347">
        <v>0</v>
      </c>
      <c r="M31" s="375">
        <v>0</v>
      </c>
      <c r="N31" s="347">
        <v>0</v>
      </c>
      <c r="O31" s="382">
        <v>0</v>
      </c>
      <c r="P31" s="392">
        <v>0</v>
      </c>
      <c r="Q31" s="375">
        <v>0</v>
      </c>
      <c r="R31" s="432">
        <f t="shared" si="81"/>
        <v>0</v>
      </c>
      <c r="S31" s="270">
        <f t="shared" si="82"/>
        <v>0</v>
      </c>
      <c r="T31" s="424">
        <f t="shared" si="83"/>
        <v>0</v>
      </c>
      <c r="U31" s="347">
        <v>0</v>
      </c>
      <c r="V31" s="375">
        <v>0</v>
      </c>
      <c r="W31" s="347">
        <v>0</v>
      </c>
      <c r="X31" s="375">
        <v>0</v>
      </c>
      <c r="Y31" s="347">
        <v>0</v>
      </c>
      <c r="Z31" s="375">
        <v>0</v>
      </c>
      <c r="AA31" s="440">
        <f t="shared" si="84"/>
        <v>0</v>
      </c>
      <c r="AB31" s="268">
        <f t="shared" si="85"/>
        <v>0</v>
      </c>
      <c r="AC31" s="450">
        <f t="shared" si="86"/>
        <v>0</v>
      </c>
      <c r="AD31" s="347">
        <v>0</v>
      </c>
      <c r="AE31" s="375">
        <v>0</v>
      </c>
      <c r="AF31" s="347">
        <v>0</v>
      </c>
      <c r="AG31" s="375">
        <v>0</v>
      </c>
      <c r="AH31" s="347">
        <v>0</v>
      </c>
      <c r="AI31" s="375">
        <v>0</v>
      </c>
      <c r="AJ31" s="458">
        <f t="shared" si="87"/>
        <v>0</v>
      </c>
      <c r="AK31" s="308">
        <f t="shared" si="88"/>
        <v>0</v>
      </c>
      <c r="AL31" s="461">
        <f t="shared" si="89"/>
        <v>0</v>
      </c>
      <c r="AM31" s="347">
        <f t="shared" si="90"/>
        <v>0</v>
      </c>
      <c r="AN31" s="267">
        <f t="shared" si="90"/>
        <v>0</v>
      </c>
      <c r="AO31" s="265">
        <f t="shared" si="91"/>
        <v>0</v>
      </c>
      <c r="AP31" s="19"/>
    </row>
    <row r="32" spans="1:42" ht="30" customHeight="1">
      <c r="B32" s="349" t="s">
        <v>232</v>
      </c>
      <c r="C32" s="347">
        <v>0</v>
      </c>
      <c r="D32" s="375">
        <v>0</v>
      </c>
      <c r="E32" s="347">
        <v>0</v>
      </c>
      <c r="F32" s="375">
        <v>0</v>
      </c>
      <c r="G32" s="347">
        <v>0</v>
      </c>
      <c r="H32" s="375">
        <v>0</v>
      </c>
      <c r="I32" s="365">
        <f t="shared" ref="I32" si="93">SUM(C32+E32+G32)</f>
        <v>0</v>
      </c>
      <c r="J32" s="269">
        <f t="shared" ref="J32" si="94">SUM(D32+F32+H32)</f>
        <v>0</v>
      </c>
      <c r="K32" s="413">
        <f t="shared" si="80"/>
        <v>0</v>
      </c>
      <c r="L32" s="347">
        <v>0</v>
      </c>
      <c r="M32" s="375">
        <v>0</v>
      </c>
      <c r="N32" s="347">
        <v>0</v>
      </c>
      <c r="O32" s="382">
        <v>0</v>
      </c>
      <c r="P32" s="392">
        <v>0</v>
      </c>
      <c r="Q32" s="375">
        <v>0</v>
      </c>
      <c r="R32" s="432">
        <f t="shared" si="81"/>
        <v>0</v>
      </c>
      <c r="S32" s="270">
        <f t="shared" si="82"/>
        <v>0</v>
      </c>
      <c r="T32" s="424">
        <f t="shared" si="83"/>
        <v>0</v>
      </c>
      <c r="U32" s="347">
        <v>0</v>
      </c>
      <c r="V32" s="375">
        <v>0</v>
      </c>
      <c r="W32" s="347">
        <v>0</v>
      </c>
      <c r="X32" s="375">
        <v>0</v>
      </c>
      <c r="Y32" s="347">
        <v>0</v>
      </c>
      <c r="Z32" s="375">
        <v>0</v>
      </c>
      <c r="AA32" s="440">
        <f t="shared" si="84"/>
        <v>0</v>
      </c>
      <c r="AB32" s="268">
        <f t="shared" si="85"/>
        <v>0</v>
      </c>
      <c r="AC32" s="450">
        <f t="shared" si="86"/>
        <v>0</v>
      </c>
      <c r="AD32" s="347">
        <v>0</v>
      </c>
      <c r="AE32" s="375">
        <v>0</v>
      </c>
      <c r="AF32" s="347">
        <v>0</v>
      </c>
      <c r="AG32" s="375">
        <v>0</v>
      </c>
      <c r="AH32" s="347">
        <v>0</v>
      </c>
      <c r="AI32" s="375">
        <v>0</v>
      </c>
      <c r="AJ32" s="458">
        <f t="shared" si="87"/>
        <v>0</v>
      </c>
      <c r="AK32" s="308">
        <f t="shared" si="88"/>
        <v>0</v>
      </c>
      <c r="AL32" s="461">
        <f t="shared" si="89"/>
        <v>0</v>
      </c>
      <c r="AM32" s="347">
        <f t="shared" si="90"/>
        <v>0</v>
      </c>
      <c r="AN32" s="267">
        <f t="shared" si="90"/>
        <v>0</v>
      </c>
      <c r="AO32" s="265">
        <f t="shared" ref="AO32" si="95">AM32-AN32</f>
        <v>0</v>
      </c>
      <c r="AP32" s="19"/>
    </row>
    <row r="33" spans="1:42" ht="30" customHeight="1">
      <c r="B33" s="349" t="s">
        <v>233</v>
      </c>
      <c r="C33" s="347">
        <v>0</v>
      </c>
      <c r="D33" s="375">
        <v>0</v>
      </c>
      <c r="E33" s="347">
        <v>0</v>
      </c>
      <c r="F33" s="375">
        <v>0</v>
      </c>
      <c r="G33" s="347">
        <v>0</v>
      </c>
      <c r="H33" s="375">
        <v>0</v>
      </c>
      <c r="I33" s="365">
        <f t="shared" ref="I33:I36" si="96">SUM(C33+E33+G33)</f>
        <v>0</v>
      </c>
      <c r="J33" s="269">
        <f t="shared" ref="J33:J36" si="97">SUM(D33+F33+H33)</f>
        <v>0</v>
      </c>
      <c r="K33" s="413">
        <f t="shared" si="80"/>
        <v>0</v>
      </c>
      <c r="L33" s="347">
        <v>0</v>
      </c>
      <c r="M33" s="375">
        <v>0</v>
      </c>
      <c r="N33" s="347">
        <v>0</v>
      </c>
      <c r="O33" s="382">
        <v>0</v>
      </c>
      <c r="P33" s="392">
        <v>0</v>
      </c>
      <c r="Q33" s="375">
        <v>0</v>
      </c>
      <c r="R33" s="432">
        <f t="shared" si="81"/>
        <v>0</v>
      </c>
      <c r="S33" s="270">
        <f t="shared" si="82"/>
        <v>0</v>
      </c>
      <c r="T33" s="424">
        <f t="shared" si="83"/>
        <v>0</v>
      </c>
      <c r="U33" s="347">
        <v>0</v>
      </c>
      <c r="V33" s="375">
        <v>0</v>
      </c>
      <c r="W33" s="347">
        <v>0</v>
      </c>
      <c r="X33" s="375">
        <v>0</v>
      </c>
      <c r="Y33" s="347">
        <v>0</v>
      </c>
      <c r="Z33" s="375">
        <v>0</v>
      </c>
      <c r="AA33" s="440">
        <f t="shared" si="84"/>
        <v>0</v>
      </c>
      <c r="AB33" s="268">
        <f t="shared" si="85"/>
        <v>0</v>
      </c>
      <c r="AC33" s="450">
        <f t="shared" si="86"/>
        <v>0</v>
      </c>
      <c r="AD33" s="347">
        <v>0</v>
      </c>
      <c r="AE33" s="375">
        <v>0</v>
      </c>
      <c r="AF33" s="347">
        <v>0</v>
      </c>
      <c r="AG33" s="375">
        <v>0</v>
      </c>
      <c r="AH33" s="347">
        <v>0</v>
      </c>
      <c r="AI33" s="375">
        <v>0</v>
      </c>
      <c r="AJ33" s="458">
        <f t="shared" si="87"/>
        <v>0</v>
      </c>
      <c r="AK33" s="308">
        <f t="shared" si="88"/>
        <v>0</v>
      </c>
      <c r="AL33" s="461">
        <f t="shared" si="89"/>
        <v>0</v>
      </c>
      <c r="AM33" s="347">
        <f t="shared" si="90"/>
        <v>0</v>
      </c>
      <c r="AN33" s="267">
        <f t="shared" si="90"/>
        <v>0</v>
      </c>
      <c r="AO33" s="265">
        <f t="shared" ref="AO33:AO34" si="98">AM33-AN33</f>
        <v>0</v>
      </c>
      <c r="AP33" s="19"/>
    </row>
    <row r="34" spans="1:42" ht="30" customHeight="1">
      <c r="B34" s="349" t="s">
        <v>234</v>
      </c>
      <c r="C34" s="347">
        <v>0</v>
      </c>
      <c r="D34" s="375">
        <v>0</v>
      </c>
      <c r="E34" s="347">
        <v>0</v>
      </c>
      <c r="F34" s="375">
        <v>0</v>
      </c>
      <c r="G34" s="347">
        <v>0</v>
      </c>
      <c r="H34" s="375">
        <v>0</v>
      </c>
      <c r="I34" s="365">
        <f t="shared" si="96"/>
        <v>0</v>
      </c>
      <c r="J34" s="269">
        <f t="shared" si="97"/>
        <v>0</v>
      </c>
      <c r="K34" s="413">
        <f t="shared" si="80"/>
        <v>0</v>
      </c>
      <c r="L34" s="347">
        <v>0</v>
      </c>
      <c r="M34" s="375">
        <v>0</v>
      </c>
      <c r="N34" s="347">
        <v>0</v>
      </c>
      <c r="O34" s="382">
        <v>0</v>
      </c>
      <c r="P34" s="392">
        <v>0</v>
      </c>
      <c r="Q34" s="375">
        <v>0</v>
      </c>
      <c r="R34" s="432">
        <f t="shared" si="81"/>
        <v>0</v>
      </c>
      <c r="S34" s="270">
        <f t="shared" si="82"/>
        <v>0</v>
      </c>
      <c r="T34" s="424">
        <f t="shared" si="83"/>
        <v>0</v>
      </c>
      <c r="U34" s="347">
        <v>0</v>
      </c>
      <c r="V34" s="375">
        <v>0</v>
      </c>
      <c r="W34" s="347">
        <v>0</v>
      </c>
      <c r="X34" s="375">
        <v>0</v>
      </c>
      <c r="Y34" s="347">
        <v>0</v>
      </c>
      <c r="Z34" s="375">
        <v>0</v>
      </c>
      <c r="AA34" s="440">
        <f t="shared" si="84"/>
        <v>0</v>
      </c>
      <c r="AB34" s="268">
        <f t="shared" si="85"/>
        <v>0</v>
      </c>
      <c r="AC34" s="450">
        <f t="shared" si="86"/>
        <v>0</v>
      </c>
      <c r="AD34" s="347">
        <v>0</v>
      </c>
      <c r="AE34" s="375">
        <v>0</v>
      </c>
      <c r="AF34" s="347">
        <v>0</v>
      </c>
      <c r="AG34" s="375">
        <v>0</v>
      </c>
      <c r="AH34" s="347">
        <v>0</v>
      </c>
      <c r="AI34" s="375">
        <v>0</v>
      </c>
      <c r="AJ34" s="458">
        <f t="shared" si="87"/>
        <v>0</v>
      </c>
      <c r="AK34" s="308">
        <f t="shared" si="88"/>
        <v>0</v>
      </c>
      <c r="AL34" s="461">
        <f t="shared" si="89"/>
        <v>0</v>
      </c>
      <c r="AM34" s="347">
        <f t="shared" si="90"/>
        <v>0</v>
      </c>
      <c r="AN34" s="267">
        <f t="shared" si="90"/>
        <v>0</v>
      </c>
      <c r="AO34" s="265">
        <f t="shared" si="98"/>
        <v>0</v>
      </c>
      <c r="AP34" s="19"/>
    </row>
    <row r="35" spans="1:42" ht="30" customHeight="1">
      <c r="B35" s="349" t="s">
        <v>235</v>
      </c>
      <c r="C35" s="347">
        <v>0</v>
      </c>
      <c r="D35" s="375">
        <v>0</v>
      </c>
      <c r="E35" s="347">
        <v>0</v>
      </c>
      <c r="F35" s="375">
        <v>0</v>
      </c>
      <c r="G35" s="347">
        <v>0</v>
      </c>
      <c r="H35" s="375">
        <v>0</v>
      </c>
      <c r="I35" s="365">
        <f t="shared" ref="I35" si="99">SUM(C35+E35+G35)</f>
        <v>0</v>
      </c>
      <c r="J35" s="269">
        <f t="shared" ref="J35" si="100">SUM(D35+F35+H35)</f>
        <v>0</v>
      </c>
      <c r="K35" s="413">
        <f t="shared" si="80"/>
        <v>0</v>
      </c>
      <c r="L35" s="347">
        <v>0</v>
      </c>
      <c r="M35" s="375">
        <v>0</v>
      </c>
      <c r="N35" s="347">
        <v>0</v>
      </c>
      <c r="O35" s="382">
        <v>0</v>
      </c>
      <c r="P35" s="392">
        <v>0</v>
      </c>
      <c r="Q35" s="375">
        <v>0</v>
      </c>
      <c r="R35" s="432">
        <f t="shared" ref="R35" si="101">SUM(L35+N35+P35)</f>
        <v>0</v>
      </c>
      <c r="S35" s="270">
        <f t="shared" ref="S35" si="102">SUM(M35+O35+Q35)</f>
        <v>0</v>
      </c>
      <c r="T35" s="424">
        <f t="shared" ref="T35" si="103">R35-S35</f>
        <v>0</v>
      </c>
      <c r="U35" s="347">
        <v>0</v>
      </c>
      <c r="V35" s="375">
        <v>0</v>
      </c>
      <c r="W35" s="347">
        <v>0</v>
      </c>
      <c r="X35" s="375">
        <v>0</v>
      </c>
      <c r="Y35" s="347">
        <v>0</v>
      </c>
      <c r="Z35" s="375">
        <v>0</v>
      </c>
      <c r="AA35" s="440">
        <f t="shared" ref="AA35" si="104">SUM(U35+W35+Y35)</f>
        <v>0</v>
      </c>
      <c r="AB35" s="268">
        <f t="shared" ref="AB35" si="105">SUM(V35+X35+Z35)</f>
        <v>0</v>
      </c>
      <c r="AC35" s="450">
        <f t="shared" ref="AC35" si="106">AA35-AB35</f>
        <v>0</v>
      </c>
      <c r="AD35" s="347">
        <v>0</v>
      </c>
      <c r="AE35" s="375">
        <v>0</v>
      </c>
      <c r="AF35" s="347">
        <v>0</v>
      </c>
      <c r="AG35" s="375">
        <v>0</v>
      </c>
      <c r="AH35" s="347">
        <v>0</v>
      </c>
      <c r="AI35" s="375">
        <v>0</v>
      </c>
      <c r="AJ35" s="458">
        <f t="shared" ref="AJ35" si="107">SUM(AD35+AF35+AH35)</f>
        <v>0</v>
      </c>
      <c r="AK35" s="308">
        <f t="shared" ref="AK35" si="108">SUM(AE35+AG35+AI35)</f>
        <v>0</v>
      </c>
      <c r="AL35" s="461">
        <f t="shared" ref="AL35" si="109">AJ35-AK35</f>
        <v>0</v>
      </c>
      <c r="AM35" s="347">
        <f t="shared" si="90"/>
        <v>0</v>
      </c>
      <c r="AN35" s="267">
        <f t="shared" si="90"/>
        <v>0</v>
      </c>
      <c r="AO35" s="265">
        <f t="shared" ref="AO35" si="110">AM35-AN35</f>
        <v>0</v>
      </c>
      <c r="AP35" s="19"/>
    </row>
    <row r="36" spans="1:42" ht="30" customHeight="1" thickBot="1">
      <c r="B36" s="350" t="s">
        <v>236</v>
      </c>
      <c r="C36" s="535">
        <v>0</v>
      </c>
      <c r="D36" s="536">
        <v>0</v>
      </c>
      <c r="E36" s="535">
        <v>0</v>
      </c>
      <c r="F36" s="536">
        <v>0</v>
      </c>
      <c r="G36" s="535">
        <v>0</v>
      </c>
      <c r="H36" s="536">
        <v>0</v>
      </c>
      <c r="I36" s="537">
        <f t="shared" si="96"/>
        <v>0</v>
      </c>
      <c r="J36" s="538">
        <f t="shared" si="97"/>
        <v>0</v>
      </c>
      <c r="K36" s="539">
        <f t="shared" si="80"/>
        <v>0</v>
      </c>
      <c r="L36" s="535">
        <v>0</v>
      </c>
      <c r="M36" s="536">
        <v>0</v>
      </c>
      <c r="N36" s="535">
        <v>0</v>
      </c>
      <c r="O36" s="540">
        <v>0</v>
      </c>
      <c r="P36" s="541">
        <v>0</v>
      </c>
      <c r="Q36" s="536">
        <v>0</v>
      </c>
      <c r="R36" s="542">
        <f t="shared" si="81"/>
        <v>0</v>
      </c>
      <c r="S36" s="543">
        <f t="shared" si="82"/>
        <v>0</v>
      </c>
      <c r="T36" s="544">
        <f t="shared" si="83"/>
        <v>0</v>
      </c>
      <c r="U36" s="535">
        <v>0</v>
      </c>
      <c r="V36" s="536">
        <v>0</v>
      </c>
      <c r="W36" s="535">
        <v>0</v>
      </c>
      <c r="X36" s="536">
        <v>0</v>
      </c>
      <c r="Y36" s="535">
        <v>0</v>
      </c>
      <c r="Z36" s="536">
        <v>0</v>
      </c>
      <c r="AA36" s="545">
        <f t="shared" si="84"/>
        <v>0</v>
      </c>
      <c r="AB36" s="546">
        <f t="shared" si="85"/>
        <v>0</v>
      </c>
      <c r="AC36" s="547">
        <f t="shared" si="86"/>
        <v>0</v>
      </c>
      <c r="AD36" s="535">
        <v>0</v>
      </c>
      <c r="AE36" s="536">
        <v>0</v>
      </c>
      <c r="AF36" s="535">
        <v>0</v>
      </c>
      <c r="AG36" s="536">
        <v>0</v>
      </c>
      <c r="AH36" s="535">
        <v>0</v>
      </c>
      <c r="AI36" s="536">
        <v>0</v>
      </c>
      <c r="AJ36" s="548">
        <f t="shared" si="87"/>
        <v>0</v>
      </c>
      <c r="AK36" s="549">
        <f t="shared" si="88"/>
        <v>0</v>
      </c>
      <c r="AL36" s="463">
        <f t="shared" si="89"/>
        <v>0</v>
      </c>
      <c r="AM36" s="535">
        <f t="shared" si="90"/>
        <v>0</v>
      </c>
      <c r="AN36" s="550">
        <f t="shared" si="90"/>
        <v>0</v>
      </c>
      <c r="AO36" s="286">
        <f>AM36-AN36</f>
        <v>0</v>
      </c>
      <c r="AP36" s="19"/>
    </row>
    <row r="37" spans="1:42" ht="30" customHeight="1" thickTop="1" thickBot="1">
      <c r="A37" s="19"/>
      <c r="B37" s="1345" t="s">
        <v>183</v>
      </c>
      <c r="C37" s="795">
        <f t="shared" ref="C37:AO37" si="111">SUM(C10:C19,C21:C23,C25:C28,C30:C36)</f>
        <v>0</v>
      </c>
      <c r="D37" s="793">
        <f>SUM(D10:D19,D21:D23,D25:D28,D30:D36)</f>
        <v>0</v>
      </c>
      <c r="E37" s="795">
        <f t="shared" si="111"/>
        <v>0</v>
      </c>
      <c r="F37" s="793">
        <f t="shared" si="111"/>
        <v>0</v>
      </c>
      <c r="G37" s="795">
        <f t="shared" si="111"/>
        <v>0</v>
      </c>
      <c r="H37" s="793">
        <f t="shared" si="111"/>
        <v>0</v>
      </c>
      <c r="I37" s="1222">
        <f t="shared" si="111"/>
        <v>0</v>
      </c>
      <c r="J37" s="1205">
        <f t="shared" si="111"/>
        <v>0</v>
      </c>
      <c r="K37" s="1206">
        <f t="shared" si="111"/>
        <v>0</v>
      </c>
      <c r="L37" s="1346">
        <f t="shared" si="111"/>
        <v>0</v>
      </c>
      <c r="M37" s="1208">
        <f t="shared" si="111"/>
        <v>0</v>
      </c>
      <c r="N37" s="1346">
        <f t="shared" si="111"/>
        <v>0</v>
      </c>
      <c r="O37" s="1347">
        <f t="shared" si="111"/>
        <v>0</v>
      </c>
      <c r="P37" s="1207">
        <f t="shared" si="111"/>
        <v>0</v>
      </c>
      <c r="Q37" s="1208">
        <f t="shared" si="111"/>
        <v>0</v>
      </c>
      <c r="R37" s="1223">
        <f t="shared" si="111"/>
        <v>0</v>
      </c>
      <c r="S37" s="1210">
        <f t="shared" si="111"/>
        <v>0</v>
      </c>
      <c r="T37" s="1348">
        <f t="shared" si="111"/>
        <v>0</v>
      </c>
      <c r="U37" s="795">
        <f t="shared" si="111"/>
        <v>0</v>
      </c>
      <c r="V37" s="793">
        <f t="shared" si="111"/>
        <v>0</v>
      </c>
      <c r="W37" s="795">
        <f t="shared" si="111"/>
        <v>0</v>
      </c>
      <c r="X37" s="793">
        <f t="shared" si="111"/>
        <v>0</v>
      </c>
      <c r="Y37" s="795">
        <f t="shared" si="111"/>
        <v>0</v>
      </c>
      <c r="Z37" s="793">
        <f t="shared" si="111"/>
        <v>0</v>
      </c>
      <c r="AA37" s="1224">
        <f t="shared" si="111"/>
        <v>0</v>
      </c>
      <c r="AB37" s="1213">
        <f t="shared" si="111"/>
        <v>0</v>
      </c>
      <c r="AC37" s="1214">
        <f t="shared" si="111"/>
        <v>0</v>
      </c>
      <c r="AD37" s="795">
        <f t="shared" si="111"/>
        <v>0</v>
      </c>
      <c r="AE37" s="793">
        <f t="shared" si="111"/>
        <v>0</v>
      </c>
      <c r="AF37" s="795">
        <f t="shared" si="111"/>
        <v>0</v>
      </c>
      <c r="AG37" s="793">
        <f t="shared" si="111"/>
        <v>0</v>
      </c>
      <c r="AH37" s="795">
        <f t="shared" si="111"/>
        <v>0</v>
      </c>
      <c r="AI37" s="793">
        <f t="shared" si="111"/>
        <v>0</v>
      </c>
      <c r="AJ37" s="1225">
        <f t="shared" si="111"/>
        <v>0</v>
      </c>
      <c r="AK37" s="1216">
        <f t="shared" si="111"/>
        <v>0</v>
      </c>
      <c r="AL37" s="1226">
        <f t="shared" si="111"/>
        <v>0</v>
      </c>
      <c r="AM37" s="1227">
        <f t="shared" si="111"/>
        <v>0</v>
      </c>
      <c r="AN37" s="1219">
        <f t="shared" si="111"/>
        <v>0</v>
      </c>
      <c r="AO37" s="1228">
        <f t="shared" si="111"/>
        <v>0</v>
      </c>
      <c r="AP37" s="19"/>
    </row>
    <row r="38" spans="1:42" ht="31.5" customHeight="1" thickTop="1">
      <c r="B38" s="19"/>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2" ht="54.95" customHeight="1">
      <c r="B39" s="400" t="s">
        <v>205</v>
      </c>
      <c r="C39" s="403" t="s">
        <v>174</v>
      </c>
      <c r="D39" s="357" t="s">
        <v>175</v>
      </c>
      <c r="E39" s="358" t="s">
        <v>176</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2" ht="30" customHeight="1" thickTop="1">
      <c r="A40" s="19"/>
      <c r="B40" s="401" t="s">
        <v>209</v>
      </c>
      <c r="C40" s="402">
        <f>SUM(AM10:AM19)</f>
        <v>0</v>
      </c>
      <c r="D40" s="356">
        <f>SUM(AN10:AN19)</f>
        <v>0</v>
      </c>
      <c r="E40" s="356">
        <f t="shared" ref="E40:E44" si="112">C40-D40</f>
        <v>0</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2" ht="30" customHeight="1">
      <c r="A41" s="19"/>
      <c r="B41" s="396" t="s">
        <v>220</v>
      </c>
      <c r="C41" s="395">
        <f>SUM(AM21:AM23)</f>
        <v>0</v>
      </c>
      <c r="D41" s="341">
        <f>SUM(AN21:AN23)</f>
        <v>0</v>
      </c>
      <c r="E41" s="341">
        <f t="shared" si="112"/>
        <v>0</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2" ht="30" customHeight="1">
      <c r="A42" s="19"/>
      <c r="B42" s="396" t="s">
        <v>224</v>
      </c>
      <c r="C42" s="395">
        <f>SUM(AM25:AM28)</f>
        <v>0</v>
      </c>
      <c r="D42" s="341">
        <f>SUM(AN25:AN28)</f>
        <v>0</v>
      </c>
      <c r="E42" s="341">
        <f t="shared" si="112"/>
        <v>0</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2" ht="30" customHeight="1" thickBot="1">
      <c r="A43" s="19"/>
      <c r="B43" s="397" t="s">
        <v>237</v>
      </c>
      <c r="C43" s="398">
        <f>SUM(AM30:AM36)</f>
        <v>0</v>
      </c>
      <c r="D43" s="399">
        <f>SUM(AN30:AN36)</f>
        <v>0</v>
      </c>
      <c r="E43" s="399">
        <f t="shared" si="112"/>
        <v>0</v>
      </c>
    </row>
    <row r="44" spans="1:42" ht="30" customHeight="1" thickTop="1" thickBot="1">
      <c r="A44" s="19"/>
      <c r="B44" s="791" t="s">
        <v>183</v>
      </c>
      <c r="C44" s="792">
        <f t="shared" ref="C44:D44" si="113">SUM(C40:C43)</f>
        <v>0</v>
      </c>
      <c r="D44" s="792">
        <f t="shared" si="113"/>
        <v>0</v>
      </c>
      <c r="E44" s="793">
        <f t="shared" si="112"/>
        <v>0</v>
      </c>
    </row>
    <row r="45" spans="1:42" ht="15" customHeight="1" thickTop="1"/>
  </sheetData>
  <mergeCells count="18">
    <mergeCell ref="AJ7:AL7"/>
    <mergeCell ref="AM7:AO7"/>
    <mergeCell ref="P7:Q7"/>
    <mergeCell ref="R7:T7"/>
    <mergeCell ref="U7:V7"/>
    <mergeCell ref="W7:X7"/>
    <mergeCell ref="Y7:Z7"/>
    <mergeCell ref="AA7:AC7"/>
    <mergeCell ref="AD7:AE7"/>
    <mergeCell ref="I7:K7"/>
    <mergeCell ref="C7:D7"/>
    <mergeCell ref="B4:F4"/>
    <mergeCell ref="AF7:AG7"/>
    <mergeCell ref="AH7:AI7"/>
    <mergeCell ref="L7:M7"/>
    <mergeCell ref="N7:O7"/>
    <mergeCell ref="E7:F7"/>
    <mergeCell ref="G7:H7"/>
  </mergeCells>
  <conditionalFormatting sqref="K10:K36 T10:T36 AC10:AC36 AL10:AL36 AO10:AO36">
    <cfRule type="cellIs" dxfId="6" priority="1" operator="lessThan">
      <formula>0</formula>
    </cfRule>
  </conditionalFormatting>
  <pageMargins left="0.7" right="0.7" top="0.75" bottom="0.75" header="0" footer="0"/>
  <pageSetup orientation="portrait"/>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P42"/>
  <sheetViews>
    <sheetView showGridLines="0" zoomScale="78" zoomScaleNormal="78" workbookViewId="0">
      <selection activeCell="F31" sqref="F31"/>
    </sheetView>
  </sheetViews>
  <sheetFormatPr defaultColWidth="14.42578125" defaultRowHeight="15" customHeight="1"/>
  <cols>
    <col min="1" max="1" width="3.28515625" style="5" customWidth="1"/>
    <col min="2" max="2" width="55.85546875" style="5" customWidth="1"/>
    <col min="3" max="41" width="12.85546875" style="5" customWidth="1"/>
    <col min="42" max="42" width="8.85546875" style="5" customWidth="1"/>
    <col min="43" max="16384" width="14.42578125" style="5"/>
  </cols>
  <sheetData>
    <row r="2" spans="1:42" ht="45.95" customHeight="1"/>
    <row r="3" spans="1:42" ht="3"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row>
    <row r="4" spans="1:42" ht="30" customHeight="1">
      <c r="A4" s="37"/>
      <c r="B4" s="1490" t="s">
        <v>10</v>
      </c>
      <c r="C4" s="1490"/>
      <c r="D4" s="1490"/>
      <c r="E4" s="1490"/>
      <c r="F4" s="1490"/>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row>
    <row r="5" spans="1:42" ht="30.95" customHeight="1">
      <c r="B5" s="7"/>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31.5" customHeight="1" thickBot="1">
      <c r="B6" s="20"/>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row>
    <row r="7" spans="1:42" s="252" customFormat="1" ht="54.95" customHeight="1" thickTop="1">
      <c r="B7" s="1285"/>
      <c r="C7" s="1535">
        <v>45316</v>
      </c>
      <c r="D7" s="1536"/>
      <c r="E7" s="1520">
        <v>45347</v>
      </c>
      <c r="F7" s="1531"/>
      <c r="G7" s="1520">
        <v>45376</v>
      </c>
      <c r="H7" s="1531"/>
      <c r="I7" s="1532" t="s">
        <v>35</v>
      </c>
      <c r="J7" s="1533"/>
      <c r="K7" s="1534"/>
      <c r="L7" s="1520">
        <v>45407</v>
      </c>
      <c r="M7" s="1531"/>
      <c r="N7" s="1520">
        <v>45437</v>
      </c>
      <c r="O7" s="1531"/>
      <c r="P7" s="1520">
        <v>45468</v>
      </c>
      <c r="Q7" s="1531"/>
      <c r="R7" s="1543" t="s">
        <v>36</v>
      </c>
      <c r="S7" s="1544"/>
      <c r="T7" s="1545"/>
      <c r="U7" s="1520">
        <v>45498</v>
      </c>
      <c r="V7" s="1531"/>
      <c r="W7" s="1520">
        <v>45529</v>
      </c>
      <c r="X7" s="1531"/>
      <c r="Y7" s="1520">
        <v>45560</v>
      </c>
      <c r="Z7" s="1531"/>
      <c r="AA7" s="1546" t="s">
        <v>37</v>
      </c>
      <c r="AB7" s="1547"/>
      <c r="AC7" s="1548"/>
      <c r="AD7" s="1520">
        <v>45590</v>
      </c>
      <c r="AE7" s="1531"/>
      <c r="AF7" s="1520">
        <v>45621</v>
      </c>
      <c r="AG7" s="1531"/>
      <c r="AH7" s="1520">
        <v>45651</v>
      </c>
      <c r="AI7" s="1531"/>
      <c r="AJ7" s="1537" t="s">
        <v>38</v>
      </c>
      <c r="AK7" s="1538"/>
      <c r="AL7" s="1539"/>
      <c r="AM7" s="1540" t="s">
        <v>172</v>
      </c>
      <c r="AN7" s="1541"/>
      <c r="AO7" s="1542"/>
      <c r="AP7" s="253"/>
    </row>
    <row r="8" spans="1:42" ht="54.95" customHeight="1">
      <c r="B8" s="653"/>
      <c r="C8" s="384" t="s">
        <v>174</v>
      </c>
      <c r="D8" s="367" t="s">
        <v>175</v>
      </c>
      <c r="E8" s="384" t="s">
        <v>174</v>
      </c>
      <c r="F8" s="377" t="s">
        <v>175</v>
      </c>
      <c r="G8" s="384" t="s">
        <v>174</v>
      </c>
      <c r="H8" s="377" t="s">
        <v>175</v>
      </c>
      <c r="I8" s="672" t="s">
        <v>174</v>
      </c>
      <c r="J8" s="272" t="s">
        <v>175</v>
      </c>
      <c r="K8" s="673" t="s">
        <v>176</v>
      </c>
      <c r="L8" s="384" t="s">
        <v>174</v>
      </c>
      <c r="M8" s="367" t="s">
        <v>175</v>
      </c>
      <c r="N8" s="404" t="s">
        <v>174</v>
      </c>
      <c r="O8" s="367" t="s">
        <v>175</v>
      </c>
      <c r="P8" s="404" t="s">
        <v>174</v>
      </c>
      <c r="Q8" s="377" t="s">
        <v>175</v>
      </c>
      <c r="R8" s="415" t="s">
        <v>174</v>
      </c>
      <c r="S8" s="273" t="s">
        <v>175</v>
      </c>
      <c r="T8" s="674" t="s">
        <v>176</v>
      </c>
      <c r="U8" s="384" t="s">
        <v>174</v>
      </c>
      <c r="V8" s="377" t="s">
        <v>175</v>
      </c>
      <c r="W8" s="384" t="s">
        <v>174</v>
      </c>
      <c r="X8" s="377" t="s">
        <v>175</v>
      </c>
      <c r="Y8" s="384" t="s">
        <v>174</v>
      </c>
      <c r="Z8" s="367" t="s">
        <v>175</v>
      </c>
      <c r="AA8" s="434" t="s">
        <v>174</v>
      </c>
      <c r="AB8" s="274" t="s">
        <v>175</v>
      </c>
      <c r="AC8" s="442" t="s">
        <v>176</v>
      </c>
      <c r="AD8" s="404" t="s">
        <v>174</v>
      </c>
      <c r="AE8" s="377" t="s">
        <v>175</v>
      </c>
      <c r="AF8" s="384" t="s">
        <v>174</v>
      </c>
      <c r="AG8" s="367" t="s">
        <v>175</v>
      </c>
      <c r="AH8" s="404" t="s">
        <v>174</v>
      </c>
      <c r="AI8" s="367" t="s">
        <v>175</v>
      </c>
      <c r="AJ8" s="452" t="s">
        <v>174</v>
      </c>
      <c r="AK8" s="333" t="s">
        <v>175</v>
      </c>
      <c r="AL8" s="933" t="s">
        <v>176</v>
      </c>
      <c r="AM8" s="989" t="s">
        <v>174</v>
      </c>
      <c r="AN8" s="275" t="s">
        <v>175</v>
      </c>
      <c r="AO8" s="737" t="s">
        <v>176</v>
      </c>
      <c r="AP8" s="19"/>
    </row>
    <row r="9" spans="1:42" ht="30" customHeight="1" thickTop="1">
      <c r="A9" s="19"/>
      <c r="B9" s="1286" t="s">
        <v>238</v>
      </c>
      <c r="C9" s="1295"/>
      <c r="D9" s="623"/>
      <c r="E9" s="622"/>
      <c r="F9" s="623"/>
      <c r="G9" s="622"/>
      <c r="H9" s="623"/>
      <c r="I9" s="624"/>
      <c r="J9" s="624"/>
      <c r="K9" s="625"/>
      <c r="L9" s="622"/>
      <c r="M9" s="623"/>
      <c r="N9" s="622"/>
      <c r="O9" s="623"/>
      <c r="P9" s="622"/>
      <c r="Q9" s="623"/>
      <c r="R9" s="626"/>
      <c r="S9" s="626"/>
      <c r="T9" s="627"/>
      <c r="U9" s="622"/>
      <c r="V9" s="623"/>
      <c r="W9" s="622"/>
      <c r="X9" s="623"/>
      <c r="Y9" s="622"/>
      <c r="Z9" s="623"/>
      <c r="AA9" s="628"/>
      <c r="AB9" s="628"/>
      <c r="AC9" s="629"/>
      <c r="AD9" s="622"/>
      <c r="AE9" s="623"/>
      <c r="AF9" s="622"/>
      <c r="AG9" s="623"/>
      <c r="AH9" s="622"/>
      <c r="AI9" s="623"/>
      <c r="AJ9" s="630"/>
      <c r="AK9" s="630"/>
      <c r="AL9" s="1246"/>
      <c r="AM9" s="1254"/>
      <c r="AN9" s="631"/>
      <c r="AO9" s="1255"/>
      <c r="AP9" s="19"/>
    </row>
    <row r="10" spans="1:42" ht="21.95" customHeight="1">
      <c r="A10" s="19"/>
      <c r="B10" s="1287" t="s">
        <v>239</v>
      </c>
      <c r="C10" s="393">
        <v>0</v>
      </c>
      <c r="D10" s="376">
        <v>0</v>
      </c>
      <c r="E10" s="348">
        <v>0</v>
      </c>
      <c r="F10" s="376">
        <v>0</v>
      </c>
      <c r="G10" s="348">
        <v>0</v>
      </c>
      <c r="H10" s="376">
        <v>0</v>
      </c>
      <c r="I10" s="366">
        <f t="shared" ref="I10:J10" si="0">SUM(C10+E10+G10)</f>
        <v>0</v>
      </c>
      <c r="J10" s="288">
        <f t="shared" si="0"/>
        <v>0</v>
      </c>
      <c r="K10" s="414">
        <f t="shared" ref="K10:K12" si="1">I10-J10</f>
        <v>0</v>
      </c>
      <c r="L10" s="348">
        <v>0</v>
      </c>
      <c r="M10" s="376">
        <v>0</v>
      </c>
      <c r="N10" s="607">
        <v>0</v>
      </c>
      <c r="O10" s="376">
        <v>0</v>
      </c>
      <c r="P10" s="348">
        <v>0</v>
      </c>
      <c r="Q10" s="376">
        <v>0</v>
      </c>
      <c r="R10" s="433">
        <f t="shared" ref="R10:S10" si="2">SUM(L10+N10+P10)</f>
        <v>0</v>
      </c>
      <c r="S10" s="289">
        <f t="shared" si="2"/>
        <v>0</v>
      </c>
      <c r="T10" s="425">
        <f t="shared" ref="T10:T12" si="3">R10-S10</f>
        <v>0</v>
      </c>
      <c r="U10" s="348">
        <v>0</v>
      </c>
      <c r="V10" s="376">
        <v>0</v>
      </c>
      <c r="W10" s="348">
        <v>0</v>
      </c>
      <c r="X10" s="376">
        <v>0</v>
      </c>
      <c r="Y10" s="348">
        <v>0</v>
      </c>
      <c r="Z10" s="376">
        <v>0</v>
      </c>
      <c r="AA10" s="441">
        <f t="shared" ref="AA10:AB10" si="4">SUM(U10+W10+Y10)</f>
        <v>0</v>
      </c>
      <c r="AB10" s="290">
        <f t="shared" si="4"/>
        <v>0</v>
      </c>
      <c r="AC10" s="451">
        <f t="shared" ref="AC10:AC12" si="5">AA10-AB10</f>
        <v>0</v>
      </c>
      <c r="AD10" s="348">
        <v>0</v>
      </c>
      <c r="AE10" s="376">
        <v>0</v>
      </c>
      <c r="AF10" s="348">
        <v>0</v>
      </c>
      <c r="AG10" s="376">
        <v>0</v>
      </c>
      <c r="AH10" s="348">
        <v>0</v>
      </c>
      <c r="AI10" s="376">
        <v>0</v>
      </c>
      <c r="AJ10" s="459">
        <f t="shared" ref="AJ10:AK10" si="6">SUM(AD10+AF10+AH10)</f>
        <v>0</v>
      </c>
      <c r="AK10" s="309">
        <f t="shared" si="6"/>
        <v>0</v>
      </c>
      <c r="AL10" s="1247">
        <f t="shared" ref="AL10:AL12" si="7">AJ10-AK10</f>
        <v>0</v>
      </c>
      <c r="AM10" s="393">
        <f t="shared" ref="AM10:AN10" si="8">SUM(I10+R10+AA10+AJ10)</f>
        <v>0</v>
      </c>
      <c r="AN10" s="287">
        <f t="shared" si="8"/>
        <v>0</v>
      </c>
      <c r="AO10" s="758">
        <f t="shared" ref="AO10:AO12" si="9">AM10-AN10</f>
        <v>0</v>
      </c>
      <c r="AP10" s="19"/>
    </row>
    <row r="11" spans="1:42" ht="21.95" customHeight="1">
      <c r="A11" s="19"/>
      <c r="B11" s="1288" t="s">
        <v>240</v>
      </c>
      <c r="C11" s="392">
        <v>0</v>
      </c>
      <c r="D11" s="375">
        <v>0</v>
      </c>
      <c r="E11" s="347">
        <v>0</v>
      </c>
      <c r="F11" s="375">
        <v>0</v>
      </c>
      <c r="G11" s="347">
        <v>0</v>
      </c>
      <c r="H11" s="375">
        <v>0</v>
      </c>
      <c r="I11" s="365">
        <f t="shared" ref="I11" si="10">SUM(C11+E11+G11)</f>
        <v>0</v>
      </c>
      <c r="J11" s="269">
        <f t="shared" ref="J11" si="11">SUM(D11+F11+H11)</f>
        <v>0</v>
      </c>
      <c r="K11" s="413">
        <f t="shared" ref="K11" si="12">I11-J11</f>
        <v>0</v>
      </c>
      <c r="L11" s="347">
        <v>0</v>
      </c>
      <c r="M11" s="375">
        <v>0</v>
      </c>
      <c r="N11" s="608">
        <v>0</v>
      </c>
      <c r="O11" s="375">
        <v>0</v>
      </c>
      <c r="P11" s="347">
        <v>0</v>
      </c>
      <c r="Q11" s="375">
        <v>0</v>
      </c>
      <c r="R11" s="432">
        <f t="shared" ref="R11" si="13">SUM(L11+N11+P11)</f>
        <v>0</v>
      </c>
      <c r="S11" s="270">
        <f t="shared" ref="S11" si="14">SUM(M11+O11+Q11)</f>
        <v>0</v>
      </c>
      <c r="T11" s="424">
        <f t="shared" ref="T11" si="15">R11-S11</f>
        <v>0</v>
      </c>
      <c r="U11" s="347">
        <v>0</v>
      </c>
      <c r="V11" s="375">
        <v>0</v>
      </c>
      <c r="W11" s="347">
        <v>0</v>
      </c>
      <c r="X11" s="375">
        <v>0</v>
      </c>
      <c r="Y11" s="347">
        <v>0</v>
      </c>
      <c r="Z11" s="375">
        <v>0</v>
      </c>
      <c r="AA11" s="440">
        <f t="shared" ref="AA11" si="16">SUM(U11+W11+Y11)</f>
        <v>0</v>
      </c>
      <c r="AB11" s="268">
        <f t="shared" ref="AB11" si="17">SUM(V11+X11+Z11)</f>
        <v>0</v>
      </c>
      <c r="AC11" s="450">
        <f t="shared" ref="AC11" si="18">AA11-AB11</f>
        <v>0</v>
      </c>
      <c r="AD11" s="347">
        <v>0</v>
      </c>
      <c r="AE11" s="375">
        <v>0</v>
      </c>
      <c r="AF11" s="347">
        <v>0</v>
      </c>
      <c r="AG11" s="375">
        <v>0</v>
      </c>
      <c r="AH11" s="347">
        <v>0</v>
      </c>
      <c r="AI11" s="375">
        <v>0</v>
      </c>
      <c r="AJ11" s="458">
        <f t="shared" ref="AJ11" si="19">SUM(AD11+AF11+AH11)</f>
        <v>0</v>
      </c>
      <c r="AK11" s="308">
        <f t="shared" ref="AK11" si="20">SUM(AE11+AG11+AI11)</f>
        <v>0</v>
      </c>
      <c r="AL11" s="1248">
        <f t="shared" ref="AL11" si="21">AJ11-AK11</f>
        <v>0</v>
      </c>
      <c r="AM11" s="392">
        <f t="shared" ref="AM11" si="22">SUM(I11+R11+AA11+AJ11)</f>
        <v>0</v>
      </c>
      <c r="AN11" s="267">
        <f t="shared" ref="AN11" si="23">SUM(J11+S11+AB11+AK11)</f>
        <v>0</v>
      </c>
      <c r="AO11" s="757">
        <f t="shared" ref="AO11" si="24">AM11-AN11</f>
        <v>0</v>
      </c>
      <c r="AP11" s="19"/>
    </row>
    <row r="12" spans="1:42" ht="21.95" customHeight="1">
      <c r="A12" s="19"/>
      <c r="B12" s="1288" t="s">
        <v>241</v>
      </c>
      <c r="C12" s="541">
        <v>0</v>
      </c>
      <c r="D12" s="536">
        <v>0</v>
      </c>
      <c r="E12" s="535">
        <v>0</v>
      </c>
      <c r="F12" s="536">
        <v>0</v>
      </c>
      <c r="G12" s="535">
        <v>0</v>
      </c>
      <c r="H12" s="536">
        <v>0</v>
      </c>
      <c r="I12" s="537">
        <f t="shared" ref="I12:J12" si="25">SUM(C12+E12+G12)</f>
        <v>0</v>
      </c>
      <c r="J12" s="538">
        <f t="shared" si="25"/>
        <v>0</v>
      </c>
      <c r="K12" s="539">
        <f t="shared" si="1"/>
        <v>0</v>
      </c>
      <c r="L12" s="535">
        <v>0</v>
      </c>
      <c r="M12" s="536">
        <v>0</v>
      </c>
      <c r="N12" s="609">
        <v>0</v>
      </c>
      <c r="O12" s="536">
        <v>0</v>
      </c>
      <c r="P12" s="535">
        <v>0</v>
      </c>
      <c r="Q12" s="536">
        <v>0</v>
      </c>
      <c r="R12" s="542">
        <f t="shared" ref="R12:S12" si="26">SUM(L12+N12+P12)</f>
        <v>0</v>
      </c>
      <c r="S12" s="543">
        <f t="shared" si="26"/>
        <v>0</v>
      </c>
      <c r="T12" s="544">
        <f t="shared" si="3"/>
        <v>0</v>
      </c>
      <c r="U12" s="535">
        <v>0</v>
      </c>
      <c r="V12" s="536">
        <v>0</v>
      </c>
      <c r="W12" s="535">
        <v>0</v>
      </c>
      <c r="X12" s="536">
        <v>0</v>
      </c>
      <c r="Y12" s="535">
        <v>0</v>
      </c>
      <c r="Z12" s="536">
        <v>0</v>
      </c>
      <c r="AA12" s="545">
        <f t="shared" ref="AA12:AB12" si="27">SUM(U12+W12+Y12)</f>
        <v>0</v>
      </c>
      <c r="AB12" s="546">
        <f t="shared" si="27"/>
        <v>0</v>
      </c>
      <c r="AC12" s="547">
        <f t="shared" si="5"/>
        <v>0</v>
      </c>
      <c r="AD12" s="535">
        <v>0</v>
      </c>
      <c r="AE12" s="536">
        <v>0</v>
      </c>
      <c r="AF12" s="535">
        <v>0</v>
      </c>
      <c r="AG12" s="536">
        <v>0</v>
      </c>
      <c r="AH12" s="535">
        <v>0</v>
      </c>
      <c r="AI12" s="536">
        <v>0</v>
      </c>
      <c r="AJ12" s="548">
        <f t="shared" ref="AJ12:AK12" si="28">SUM(AD12+AF12+AH12)</f>
        <v>0</v>
      </c>
      <c r="AK12" s="549">
        <f t="shared" si="28"/>
        <v>0</v>
      </c>
      <c r="AL12" s="1249">
        <f t="shared" si="7"/>
        <v>0</v>
      </c>
      <c r="AM12" s="541">
        <f t="shared" ref="AM12:AN12" si="29">SUM(I12+R12+AA12+AJ12)</f>
        <v>0</v>
      </c>
      <c r="AN12" s="550">
        <f t="shared" si="29"/>
        <v>0</v>
      </c>
      <c r="AO12" s="759">
        <f t="shared" si="9"/>
        <v>0</v>
      </c>
      <c r="AP12" s="19"/>
    </row>
    <row r="13" spans="1:42" ht="30" customHeight="1">
      <c r="A13" s="19"/>
      <c r="B13" s="1289" t="s">
        <v>242</v>
      </c>
      <c r="C13" s="1296"/>
      <c r="D13" s="599"/>
      <c r="E13" s="553"/>
      <c r="F13" s="599"/>
      <c r="G13" s="553"/>
      <c r="H13" s="599"/>
      <c r="I13" s="554"/>
      <c r="J13" s="554"/>
      <c r="K13" s="603"/>
      <c r="L13" s="553"/>
      <c r="M13" s="599"/>
      <c r="N13" s="555"/>
      <c r="O13" s="599"/>
      <c r="P13" s="553"/>
      <c r="Q13" s="599"/>
      <c r="R13" s="556"/>
      <c r="S13" s="556"/>
      <c r="T13" s="610"/>
      <c r="U13" s="553"/>
      <c r="V13" s="599"/>
      <c r="W13" s="553"/>
      <c r="X13" s="599"/>
      <c r="Y13" s="553"/>
      <c r="Z13" s="599"/>
      <c r="AA13" s="557"/>
      <c r="AB13" s="557"/>
      <c r="AC13" s="614"/>
      <c r="AD13" s="553"/>
      <c r="AE13" s="599"/>
      <c r="AF13" s="553"/>
      <c r="AG13" s="599"/>
      <c r="AH13" s="553"/>
      <c r="AI13" s="599"/>
      <c r="AJ13" s="558"/>
      <c r="AK13" s="558"/>
      <c r="AL13" s="1250"/>
      <c r="AM13" s="1256"/>
      <c r="AN13" s="559"/>
      <c r="AO13" s="760"/>
      <c r="AP13" s="19"/>
    </row>
    <row r="14" spans="1:42" ht="21.95" customHeight="1">
      <c r="A14" s="19"/>
      <c r="B14" s="1288" t="s">
        <v>239</v>
      </c>
      <c r="C14" s="393">
        <v>0</v>
      </c>
      <c r="D14" s="376">
        <v>0</v>
      </c>
      <c r="E14" s="348">
        <v>0</v>
      </c>
      <c r="F14" s="376">
        <v>0</v>
      </c>
      <c r="G14" s="348">
        <v>0</v>
      </c>
      <c r="H14" s="376">
        <v>0</v>
      </c>
      <c r="I14" s="366">
        <f t="shared" ref="I14:J14" si="30">SUM(C14+E14+G14)</f>
        <v>0</v>
      </c>
      <c r="J14" s="288">
        <f t="shared" si="30"/>
        <v>0</v>
      </c>
      <c r="K14" s="414">
        <f t="shared" ref="K14:K16" si="31">I14-J14</f>
        <v>0</v>
      </c>
      <c r="L14" s="348">
        <v>0</v>
      </c>
      <c r="M14" s="376">
        <v>0</v>
      </c>
      <c r="N14" s="607">
        <v>0</v>
      </c>
      <c r="O14" s="376">
        <v>0</v>
      </c>
      <c r="P14" s="348">
        <v>0</v>
      </c>
      <c r="Q14" s="376">
        <v>0</v>
      </c>
      <c r="R14" s="433">
        <f t="shared" ref="R14:S14" si="32">SUM(L14+N14+P14)</f>
        <v>0</v>
      </c>
      <c r="S14" s="289">
        <f t="shared" si="32"/>
        <v>0</v>
      </c>
      <c r="T14" s="425">
        <f t="shared" ref="T14:T16" si="33">R14-S14</f>
        <v>0</v>
      </c>
      <c r="U14" s="348">
        <v>0</v>
      </c>
      <c r="V14" s="376">
        <v>0</v>
      </c>
      <c r="W14" s="348">
        <v>0</v>
      </c>
      <c r="X14" s="376">
        <v>0</v>
      </c>
      <c r="Y14" s="348">
        <v>0</v>
      </c>
      <c r="Z14" s="376">
        <v>0</v>
      </c>
      <c r="AA14" s="441">
        <f t="shared" ref="AA14:AB14" si="34">SUM(U14+W14+Y14)</f>
        <v>0</v>
      </c>
      <c r="AB14" s="290">
        <f t="shared" si="34"/>
        <v>0</v>
      </c>
      <c r="AC14" s="451">
        <f t="shared" ref="AC14:AC16" si="35">AA14-AB14</f>
        <v>0</v>
      </c>
      <c r="AD14" s="348">
        <v>0</v>
      </c>
      <c r="AE14" s="376">
        <v>0</v>
      </c>
      <c r="AF14" s="348">
        <v>0</v>
      </c>
      <c r="AG14" s="376">
        <v>0</v>
      </c>
      <c r="AH14" s="348">
        <v>0</v>
      </c>
      <c r="AI14" s="376">
        <v>0</v>
      </c>
      <c r="AJ14" s="459">
        <f t="shared" ref="AJ14:AK14" si="36">SUM(AD14+AF14+AH14)</f>
        <v>0</v>
      </c>
      <c r="AK14" s="309">
        <f t="shared" si="36"/>
        <v>0</v>
      </c>
      <c r="AL14" s="1247">
        <f t="shared" ref="AL14:AL16" si="37">AJ14-AK14</f>
        <v>0</v>
      </c>
      <c r="AM14" s="393">
        <f t="shared" ref="AM14:AN14" si="38">SUM(I14+R14+AA14+AJ14)</f>
        <v>0</v>
      </c>
      <c r="AN14" s="287">
        <f t="shared" si="38"/>
        <v>0</v>
      </c>
      <c r="AO14" s="758">
        <f t="shared" ref="AO14:AO16" si="39">AM14-AN14</f>
        <v>0</v>
      </c>
      <c r="AP14" s="19"/>
    </row>
    <row r="15" spans="1:42" ht="21.95" customHeight="1">
      <c r="A15" s="19"/>
      <c r="B15" s="1288" t="s">
        <v>240</v>
      </c>
      <c r="C15" s="392">
        <v>0</v>
      </c>
      <c r="D15" s="375">
        <v>0</v>
      </c>
      <c r="E15" s="347">
        <v>0</v>
      </c>
      <c r="F15" s="375">
        <v>0</v>
      </c>
      <c r="G15" s="347">
        <v>0</v>
      </c>
      <c r="H15" s="375">
        <v>0</v>
      </c>
      <c r="I15" s="365">
        <f t="shared" ref="I15" si="40">SUM(C15+E15+G15)</f>
        <v>0</v>
      </c>
      <c r="J15" s="269">
        <f t="shared" ref="J15" si="41">SUM(D15+F15+H15)</f>
        <v>0</v>
      </c>
      <c r="K15" s="413">
        <f t="shared" ref="K15" si="42">I15-J15</f>
        <v>0</v>
      </c>
      <c r="L15" s="347">
        <v>0</v>
      </c>
      <c r="M15" s="375">
        <v>0</v>
      </c>
      <c r="N15" s="608">
        <v>0</v>
      </c>
      <c r="O15" s="375">
        <v>0</v>
      </c>
      <c r="P15" s="347">
        <v>0</v>
      </c>
      <c r="Q15" s="375">
        <v>0</v>
      </c>
      <c r="R15" s="432">
        <f t="shared" ref="R15" si="43">SUM(L15+N15+P15)</f>
        <v>0</v>
      </c>
      <c r="S15" s="270">
        <f t="shared" ref="S15" si="44">SUM(M15+O15+Q15)</f>
        <v>0</v>
      </c>
      <c r="T15" s="424">
        <f t="shared" ref="T15" si="45">R15-S15</f>
        <v>0</v>
      </c>
      <c r="U15" s="347">
        <v>0</v>
      </c>
      <c r="V15" s="375">
        <v>0</v>
      </c>
      <c r="W15" s="347">
        <v>0</v>
      </c>
      <c r="X15" s="375">
        <v>0</v>
      </c>
      <c r="Y15" s="347">
        <v>0</v>
      </c>
      <c r="Z15" s="375">
        <v>0</v>
      </c>
      <c r="AA15" s="440">
        <f t="shared" ref="AA15" si="46">SUM(U15+W15+Y15)</f>
        <v>0</v>
      </c>
      <c r="AB15" s="268">
        <f t="shared" ref="AB15" si="47">SUM(V15+X15+Z15)</f>
        <v>0</v>
      </c>
      <c r="AC15" s="450">
        <f t="shared" ref="AC15" si="48">AA15-AB15</f>
        <v>0</v>
      </c>
      <c r="AD15" s="347">
        <v>0</v>
      </c>
      <c r="AE15" s="375">
        <v>0</v>
      </c>
      <c r="AF15" s="347">
        <v>0</v>
      </c>
      <c r="AG15" s="375">
        <v>0</v>
      </c>
      <c r="AH15" s="347">
        <v>0</v>
      </c>
      <c r="AI15" s="375">
        <v>0</v>
      </c>
      <c r="AJ15" s="458">
        <f t="shared" ref="AJ15" si="49">SUM(AD15+AF15+AH15)</f>
        <v>0</v>
      </c>
      <c r="AK15" s="308">
        <f t="shared" ref="AK15" si="50">SUM(AE15+AG15+AI15)</f>
        <v>0</v>
      </c>
      <c r="AL15" s="1248">
        <f t="shared" ref="AL15" si="51">AJ15-AK15</f>
        <v>0</v>
      </c>
      <c r="AM15" s="392">
        <f t="shared" ref="AM15" si="52">SUM(I15+R15+AA15+AJ15)</f>
        <v>0</v>
      </c>
      <c r="AN15" s="267">
        <f t="shared" ref="AN15" si="53">SUM(J15+S15+AB15+AK15)</f>
        <v>0</v>
      </c>
      <c r="AO15" s="757">
        <f t="shared" ref="AO15" si="54">AM15-AN15</f>
        <v>0</v>
      </c>
      <c r="AP15" s="19"/>
    </row>
    <row r="16" spans="1:42" ht="21.95" customHeight="1">
      <c r="A16" s="19"/>
      <c r="B16" s="1288" t="s">
        <v>241</v>
      </c>
      <c r="C16" s="541">
        <v>0</v>
      </c>
      <c r="D16" s="536">
        <v>0</v>
      </c>
      <c r="E16" s="535">
        <v>0</v>
      </c>
      <c r="F16" s="536">
        <v>0</v>
      </c>
      <c r="G16" s="535">
        <v>0</v>
      </c>
      <c r="H16" s="536">
        <v>0</v>
      </c>
      <c r="I16" s="537">
        <f t="shared" ref="I16:J16" si="55">SUM(C16+E16+G16)</f>
        <v>0</v>
      </c>
      <c r="J16" s="538">
        <f t="shared" si="55"/>
        <v>0</v>
      </c>
      <c r="K16" s="539">
        <f t="shared" si="31"/>
        <v>0</v>
      </c>
      <c r="L16" s="535">
        <v>0</v>
      </c>
      <c r="M16" s="536">
        <v>0</v>
      </c>
      <c r="N16" s="609">
        <v>0</v>
      </c>
      <c r="O16" s="536">
        <v>0</v>
      </c>
      <c r="P16" s="535">
        <v>0</v>
      </c>
      <c r="Q16" s="536">
        <v>0</v>
      </c>
      <c r="R16" s="542">
        <f t="shared" ref="R16:S16" si="56">SUM(L16+N16+P16)</f>
        <v>0</v>
      </c>
      <c r="S16" s="543">
        <f t="shared" si="56"/>
        <v>0</v>
      </c>
      <c r="T16" s="544">
        <f t="shared" si="33"/>
        <v>0</v>
      </c>
      <c r="U16" s="535">
        <v>0</v>
      </c>
      <c r="V16" s="536">
        <v>0</v>
      </c>
      <c r="W16" s="535">
        <v>0</v>
      </c>
      <c r="X16" s="536">
        <v>0</v>
      </c>
      <c r="Y16" s="535">
        <v>0</v>
      </c>
      <c r="Z16" s="536">
        <v>0</v>
      </c>
      <c r="AA16" s="545">
        <f t="shared" ref="AA16:AB16" si="57">SUM(U16+W16+Y16)</f>
        <v>0</v>
      </c>
      <c r="AB16" s="546">
        <f t="shared" si="57"/>
        <v>0</v>
      </c>
      <c r="AC16" s="547">
        <f t="shared" si="35"/>
        <v>0</v>
      </c>
      <c r="AD16" s="535">
        <v>0</v>
      </c>
      <c r="AE16" s="536">
        <v>0</v>
      </c>
      <c r="AF16" s="535">
        <v>0</v>
      </c>
      <c r="AG16" s="536">
        <v>0</v>
      </c>
      <c r="AH16" s="535">
        <v>0</v>
      </c>
      <c r="AI16" s="536">
        <v>0</v>
      </c>
      <c r="AJ16" s="548">
        <f t="shared" ref="AJ16:AK16" si="58">SUM(AD16+AF16+AH16)</f>
        <v>0</v>
      </c>
      <c r="AK16" s="549">
        <f t="shared" si="58"/>
        <v>0</v>
      </c>
      <c r="AL16" s="1249">
        <f t="shared" si="37"/>
        <v>0</v>
      </c>
      <c r="AM16" s="541">
        <f t="shared" ref="AM16:AN16" si="59">SUM(I16+R16+AA16+AJ16)</f>
        <v>0</v>
      </c>
      <c r="AN16" s="550">
        <f t="shared" si="59"/>
        <v>0</v>
      </c>
      <c r="AO16" s="759">
        <f t="shared" si="39"/>
        <v>0</v>
      </c>
      <c r="AP16" s="19"/>
    </row>
    <row r="17" spans="1:42" ht="30" customHeight="1">
      <c r="A17" s="19"/>
      <c r="B17" s="1290" t="s">
        <v>243</v>
      </c>
      <c r="C17" s="1297"/>
      <c r="D17" s="600"/>
      <c r="E17" s="560"/>
      <c r="F17" s="600"/>
      <c r="G17" s="560"/>
      <c r="H17" s="600"/>
      <c r="I17" s="561"/>
      <c r="J17" s="561"/>
      <c r="K17" s="604"/>
      <c r="L17" s="560"/>
      <c r="M17" s="600"/>
      <c r="N17" s="562"/>
      <c r="O17" s="600"/>
      <c r="P17" s="560"/>
      <c r="Q17" s="600"/>
      <c r="R17" s="563"/>
      <c r="S17" s="563"/>
      <c r="T17" s="611"/>
      <c r="U17" s="560"/>
      <c r="V17" s="600"/>
      <c r="W17" s="560"/>
      <c r="X17" s="600"/>
      <c r="Y17" s="560"/>
      <c r="Z17" s="600"/>
      <c r="AA17" s="564"/>
      <c r="AB17" s="564"/>
      <c r="AC17" s="615"/>
      <c r="AD17" s="560"/>
      <c r="AE17" s="600"/>
      <c r="AF17" s="560"/>
      <c r="AG17" s="600"/>
      <c r="AH17" s="560"/>
      <c r="AI17" s="600"/>
      <c r="AJ17" s="565"/>
      <c r="AK17" s="565"/>
      <c r="AL17" s="1251"/>
      <c r="AM17" s="1257"/>
      <c r="AN17" s="566"/>
      <c r="AO17" s="761"/>
      <c r="AP17" s="19"/>
    </row>
    <row r="18" spans="1:42" ht="21.95" customHeight="1">
      <c r="A18" s="19"/>
      <c r="B18" s="1288" t="s">
        <v>239</v>
      </c>
      <c r="C18" s="393">
        <v>0</v>
      </c>
      <c r="D18" s="376">
        <v>0</v>
      </c>
      <c r="E18" s="348">
        <v>0</v>
      </c>
      <c r="F18" s="376">
        <v>0</v>
      </c>
      <c r="G18" s="348">
        <v>0</v>
      </c>
      <c r="H18" s="376">
        <v>0</v>
      </c>
      <c r="I18" s="366">
        <f t="shared" ref="I18:J18" si="60">SUM(C18+E18+G18)</f>
        <v>0</v>
      </c>
      <c r="J18" s="288">
        <f t="shared" si="60"/>
        <v>0</v>
      </c>
      <c r="K18" s="414">
        <f t="shared" ref="K18:K20" si="61">I18-J18</f>
        <v>0</v>
      </c>
      <c r="L18" s="348">
        <v>0</v>
      </c>
      <c r="M18" s="376">
        <v>0</v>
      </c>
      <c r="N18" s="607">
        <v>0</v>
      </c>
      <c r="O18" s="376">
        <v>0</v>
      </c>
      <c r="P18" s="348">
        <v>0</v>
      </c>
      <c r="Q18" s="376">
        <v>0</v>
      </c>
      <c r="R18" s="433">
        <f t="shared" ref="R18:S18" si="62">SUM(L18+N18+P18)</f>
        <v>0</v>
      </c>
      <c r="S18" s="289">
        <f t="shared" si="62"/>
        <v>0</v>
      </c>
      <c r="T18" s="425">
        <f t="shared" ref="T18:T20" si="63">R18-S18</f>
        <v>0</v>
      </c>
      <c r="U18" s="348">
        <v>0</v>
      </c>
      <c r="V18" s="376">
        <v>0</v>
      </c>
      <c r="W18" s="348">
        <v>0</v>
      </c>
      <c r="X18" s="376">
        <v>0</v>
      </c>
      <c r="Y18" s="348">
        <v>0</v>
      </c>
      <c r="Z18" s="376">
        <v>0</v>
      </c>
      <c r="AA18" s="441">
        <f t="shared" ref="AA18:AB18" si="64">SUM(U18+W18+Y18)</f>
        <v>0</v>
      </c>
      <c r="AB18" s="290">
        <f t="shared" si="64"/>
        <v>0</v>
      </c>
      <c r="AC18" s="451">
        <f t="shared" ref="AC18:AC20" si="65">AA18-AB18</f>
        <v>0</v>
      </c>
      <c r="AD18" s="348">
        <v>0</v>
      </c>
      <c r="AE18" s="376">
        <v>0</v>
      </c>
      <c r="AF18" s="348">
        <v>0</v>
      </c>
      <c r="AG18" s="376">
        <v>0</v>
      </c>
      <c r="AH18" s="348">
        <v>0</v>
      </c>
      <c r="AI18" s="376">
        <v>0</v>
      </c>
      <c r="AJ18" s="459">
        <f t="shared" ref="AJ18:AK18" si="66">SUM(AD18+AF18+AH18)</f>
        <v>0</v>
      </c>
      <c r="AK18" s="309">
        <f t="shared" si="66"/>
        <v>0</v>
      </c>
      <c r="AL18" s="1247">
        <f t="shared" ref="AL18:AL20" si="67">AJ18-AK18</f>
        <v>0</v>
      </c>
      <c r="AM18" s="393">
        <f t="shared" ref="AM18:AN18" si="68">SUM(I18+R18+AA18+AJ18)</f>
        <v>0</v>
      </c>
      <c r="AN18" s="287">
        <f t="shared" si="68"/>
        <v>0</v>
      </c>
      <c r="AO18" s="758">
        <f t="shared" ref="AO18:AO20" si="69">AM18-AN18</f>
        <v>0</v>
      </c>
      <c r="AP18" s="19"/>
    </row>
    <row r="19" spans="1:42" ht="21.95" customHeight="1">
      <c r="A19" s="19"/>
      <c r="B19" s="1288" t="s">
        <v>240</v>
      </c>
      <c r="C19" s="392">
        <v>0</v>
      </c>
      <c r="D19" s="375">
        <v>0</v>
      </c>
      <c r="E19" s="347">
        <v>0</v>
      </c>
      <c r="F19" s="375">
        <v>0</v>
      </c>
      <c r="G19" s="347">
        <v>0</v>
      </c>
      <c r="H19" s="375">
        <v>0</v>
      </c>
      <c r="I19" s="365">
        <f t="shared" ref="I19" si="70">SUM(C19+E19+G19)</f>
        <v>0</v>
      </c>
      <c r="J19" s="269">
        <f t="shared" ref="J19" si="71">SUM(D19+F19+H19)</f>
        <v>0</v>
      </c>
      <c r="K19" s="413">
        <f t="shared" ref="K19" si="72">I19-J19</f>
        <v>0</v>
      </c>
      <c r="L19" s="347">
        <v>0</v>
      </c>
      <c r="M19" s="375">
        <v>0</v>
      </c>
      <c r="N19" s="608">
        <v>0</v>
      </c>
      <c r="O19" s="375">
        <v>0</v>
      </c>
      <c r="P19" s="347">
        <v>0</v>
      </c>
      <c r="Q19" s="375">
        <v>0</v>
      </c>
      <c r="R19" s="432">
        <f t="shared" ref="R19" si="73">SUM(L19+N19+P19)</f>
        <v>0</v>
      </c>
      <c r="S19" s="270">
        <f t="shared" ref="S19" si="74">SUM(M19+O19+Q19)</f>
        <v>0</v>
      </c>
      <c r="T19" s="424">
        <f t="shared" ref="T19" si="75">R19-S19</f>
        <v>0</v>
      </c>
      <c r="U19" s="347">
        <v>0</v>
      </c>
      <c r="V19" s="375">
        <v>0</v>
      </c>
      <c r="W19" s="347">
        <v>0</v>
      </c>
      <c r="X19" s="375">
        <v>0</v>
      </c>
      <c r="Y19" s="347">
        <v>0</v>
      </c>
      <c r="Z19" s="375">
        <v>0</v>
      </c>
      <c r="AA19" s="440">
        <f t="shared" ref="AA19" si="76">SUM(U19+W19+Y19)</f>
        <v>0</v>
      </c>
      <c r="AB19" s="268">
        <f t="shared" ref="AB19" si="77">SUM(V19+X19+Z19)</f>
        <v>0</v>
      </c>
      <c r="AC19" s="450">
        <f t="shared" ref="AC19" si="78">AA19-AB19</f>
        <v>0</v>
      </c>
      <c r="AD19" s="347">
        <v>0</v>
      </c>
      <c r="AE19" s="375">
        <v>0</v>
      </c>
      <c r="AF19" s="347">
        <v>0</v>
      </c>
      <c r="AG19" s="375">
        <v>0</v>
      </c>
      <c r="AH19" s="347">
        <v>0</v>
      </c>
      <c r="AI19" s="375">
        <v>0</v>
      </c>
      <c r="AJ19" s="458">
        <f t="shared" ref="AJ19" si="79">SUM(AD19+AF19+AH19)</f>
        <v>0</v>
      </c>
      <c r="AK19" s="308">
        <f t="shared" ref="AK19" si="80">SUM(AE19+AG19+AI19)</f>
        <v>0</v>
      </c>
      <c r="AL19" s="1248">
        <f t="shared" ref="AL19" si="81">AJ19-AK19</f>
        <v>0</v>
      </c>
      <c r="AM19" s="392">
        <f t="shared" ref="AM19" si="82">SUM(I19+R19+AA19+AJ19)</f>
        <v>0</v>
      </c>
      <c r="AN19" s="267">
        <f t="shared" ref="AN19" si="83">SUM(J19+S19+AB19+AK19)</f>
        <v>0</v>
      </c>
      <c r="AO19" s="757">
        <f t="shared" ref="AO19" si="84">AM19-AN19</f>
        <v>0</v>
      </c>
      <c r="AP19" s="19"/>
    </row>
    <row r="20" spans="1:42" ht="21.95" customHeight="1">
      <c r="A20" s="19"/>
      <c r="B20" s="1288" t="s">
        <v>241</v>
      </c>
      <c r="C20" s="541">
        <v>0</v>
      </c>
      <c r="D20" s="536">
        <v>0</v>
      </c>
      <c r="E20" s="535">
        <v>0</v>
      </c>
      <c r="F20" s="536">
        <v>0</v>
      </c>
      <c r="G20" s="535">
        <v>0</v>
      </c>
      <c r="H20" s="536">
        <v>0</v>
      </c>
      <c r="I20" s="537">
        <f t="shared" ref="I20:J20" si="85">SUM(C20+E20+G20)</f>
        <v>0</v>
      </c>
      <c r="J20" s="538">
        <f t="shared" si="85"/>
        <v>0</v>
      </c>
      <c r="K20" s="539">
        <f t="shared" si="61"/>
        <v>0</v>
      </c>
      <c r="L20" s="535">
        <v>0</v>
      </c>
      <c r="M20" s="536">
        <v>0</v>
      </c>
      <c r="N20" s="609">
        <v>0</v>
      </c>
      <c r="O20" s="536">
        <v>0</v>
      </c>
      <c r="P20" s="535">
        <v>0</v>
      </c>
      <c r="Q20" s="536">
        <v>0</v>
      </c>
      <c r="R20" s="542">
        <f t="shared" ref="R20:S20" si="86">SUM(L20+N20+P20)</f>
        <v>0</v>
      </c>
      <c r="S20" s="543">
        <f t="shared" si="86"/>
        <v>0</v>
      </c>
      <c r="T20" s="544">
        <f t="shared" si="63"/>
        <v>0</v>
      </c>
      <c r="U20" s="535">
        <v>0</v>
      </c>
      <c r="V20" s="536">
        <v>0</v>
      </c>
      <c r="W20" s="535">
        <v>0</v>
      </c>
      <c r="X20" s="536">
        <v>0</v>
      </c>
      <c r="Y20" s="535">
        <v>0</v>
      </c>
      <c r="Z20" s="536">
        <v>0</v>
      </c>
      <c r="AA20" s="545">
        <f t="shared" ref="AA20:AB20" si="87">SUM(U20+W20+Y20)</f>
        <v>0</v>
      </c>
      <c r="AB20" s="546">
        <f t="shared" si="87"/>
        <v>0</v>
      </c>
      <c r="AC20" s="547">
        <f t="shared" si="65"/>
        <v>0</v>
      </c>
      <c r="AD20" s="535">
        <v>0</v>
      </c>
      <c r="AE20" s="536">
        <v>0</v>
      </c>
      <c r="AF20" s="535">
        <v>0</v>
      </c>
      <c r="AG20" s="536">
        <v>0</v>
      </c>
      <c r="AH20" s="535">
        <v>0</v>
      </c>
      <c r="AI20" s="536">
        <v>0</v>
      </c>
      <c r="AJ20" s="548">
        <f t="shared" ref="AJ20:AK20" si="88">SUM(AD20+AF20+AH20)</f>
        <v>0</v>
      </c>
      <c r="AK20" s="549">
        <f t="shared" si="88"/>
        <v>0</v>
      </c>
      <c r="AL20" s="1249">
        <f t="shared" si="67"/>
        <v>0</v>
      </c>
      <c r="AM20" s="541">
        <f t="shared" ref="AM20:AN20" si="89">SUM(I20+R20+AA20+AJ20)</f>
        <v>0</v>
      </c>
      <c r="AN20" s="550">
        <f t="shared" si="89"/>
        <v>0</v>
      </c>
      <c r="AO20" s="759">
        <f t="shared" si="69"/>
        <v>0</v>
      </c>
      <c r="AP20" s="19"/>
    </row>
    <row r="21" spans="1:42" ht="30" customHeight="1">
      <c r="A21" s="19"/>
      <c r="B21" s="1291" t="s">
        <v>244</v>
      </c>
      <c r="C21" s="1298"/>
      <c r="D21" s="601"/>
      <c r="E21" s="567"/>
      <c r="F21" s="601"/>
      <c r="G21" s="567"/>
      <c r="H21" s="601"/>
      <c r="I21" s="568"/>
      <c r="J21" s="568"/>
      <c r="K21" s="605"/>
      <c r="L21" s="567"/>
      <c r="M21" s="601"/>
      <c r="N21" s="569"/>
      <c r="O21" s="601"/>
      <c r="P21" s="567"/>
      <c r="Q21" s="601"/>
      <c r="R21" s="570"/>
      <c r="S21" s="570"/>
      <c r="T21" s="612"/>
      <c r="U21" s="567"/>
      <c r="V21" s="601"/>
      <c r="W21" s="567"/>
      <c r="X21" s="601"/>
      <c r="Y21" s="567"/>
      <c r="Z21" s="601"/>
      <c r="AA21" s="571"/>
      <c r="AB21" s="571"/>
      <c r="AC21" s="616"/>
      <c r="AD21" s="567"/>
      <c r="AE21" s="601"/>
      <c r="AF21" s="567"/>
      <c r="AG21" s="601"/>
      <c r="AH21" s="567"/>
      <c r="AI21" s="601"/>
      <c r="AJ21" s="572"/>
      <c r="AK21" s="572"/>
      <c r="AL21" s="1252"/>
      <c r="AM21" s="1258"/>
      <c r="AN21" s="573"/>
      <c r="AO21" s="762"/>
      <c r="AP21" s="19"/>
    </row>
    <row r="22" spans="1:42" ht="21.95" customHeight="1">
      <c r="A22" s="19"/>
      <c r="B22" s="1288" t="s">
        <v>245</v>
      </c>
      <c r="C22" s="393">
        <v>0</v>
      </c>
      <c r="D22" s="376">
        <v>0</v>
      </c>
      <c r="E22" s="348">
        <v>0</v>
      </c>
      <c r="F22" s="376">
        <v>0</v>
      </c>
      <c r="G22" s="348">
        <v>0</v>
      </c>
      <c r="H22" s="376">
        <v>0</v>
      </c>
      <c r="I22" s="366">
        <f t="shared" ref="I22:J22" si="90">SUM(C22+E22+G22)</f>
        <v>0</v>
      </c>
      <c r="J22" s="288">
        <f t="shared" si="90"/>
        <v>0</v>
      </c>
      <c r="K22" s="414">
        <f t="shared" ref="K22:K27" si="91">I22-J22</f>
        <v>0</v>
      </c>
      <c r="L22" s="348">
        <v>0</v>
      </c>
      <c r="M22" s="376">
        <v>0</v>
      </c>
      <c r="N22" s="607">
        <v>0</v>
      </c>
      <c r="O22" s="376">
        <v>0</v>
      </c>
      <c r="P22" s="348">
        <v>0</v>
      </c>
      <c r="Q22" s="376">
        <v>0</v>
      </c>
      <c r="R22" s="433">
        <f t="shared" ref="R22:S22" si="92">SUM(L22+N22+P22)</f>
        <v>0</v>
      </c>
      <c r="S22" s="289">
        <f t="shared" si="92"/>
        <v>0</v>
      </c>
      <c r="T22" s="425">
        <f t="shared" ref="T22:T27" si="93">R22-S22</f>
        <v>0</v>
      </c>
      <c r="U22" s="348">
        <v>0</v>
      </c>
      <c r="V22" s="376">
        <v>0</v>
      </c>
      <c r="W22" s="348">
        <v>0</v>
      </c>
      <c r="X22" s="376">
        <v>0</v>
      </c>
      <c r="Y22" s="348">
        <v>0</v>
      </c>
      <c r="Z22" s="376">
        <v>0</v>
      </c>
      <c r="AA22" s="441">
        <f t="shared" ref="AA22:AB22" si="94">SUM(U22+W22+Y22)</f>
        <v>0</v>
      </c>
      <c r="AB22" s="290">
        <f t="shared" si="94"/>
        <v>0</v>
      </c>
      <c r="AC22" s="451">
        <f t="shared" ref="AC22:AC27" si="95">AA22-AB22</f>
        <v>0</v>
      </c>
      <c r="AD22" s="348">
        <v>0</v>
      </c>
      <c r="AE22" s="376">
        <v>0</v>
      </c>
      <c r="AF22" s="348">
        <v>0</v>
      </c>
      <c r="AG22" s="376">
        <v>0</v>
      </c>
      <c r="AH22" s="348">
        <v>0</v>
      </c>
      <c r="AI22" s="376">
        <v>0</v>
      </c>
      <c r="AJ22" s="459">
        <f t="shared" ref="AJ22:AK22" si="96">SUM(AD22+AF22+AH22)</f>
        <v>0</v>
      </c>
      <c r="AK22" s="309">
        <f t="shared" si="96"/>
        <v>0</v>
      </c>
      <c r="AL22" s="1247">
        <f t="shared" ref="AL22:AL27" si="97">AJ22-AK22</f>
        <v>0</v>
      </c>
      <c r="AM22" s="393">
        <f t="shared" ref="AM22:AN22" si="98">SUM(I22+R22+AA22+AJ22)</f>
        <v>0</v>
      </c>
      <c r="AN22" s="287">
        <f t="shared" si="98"/>
        <v>0</v>
      </c>
      <c r="AO22" s="758">
        <f t="shared" ref="AO22:AO27" si="99">AM22-AN22</f>
        <v>0</v>
      </c>
      <c r="AP22" s="19"/>
    </row>
    <row r="23" spans="1:42" ht="21.95" customHeight="1">
      <c r="A23" s="19"/>
      <c r="B23" s="1288" t="s">
        <v>246</v>
      </c>
      <c r="C23" s="392">
        <v>0</v>
      </c>
      <c r="D23" s="375">
        <v>0</v>
      </c>
      <c r="E23" s="347">
        <v>0</v>
      </c>
      <c r="F23" s="375">
        <v>0</v>
      </c>
      <c r="G23" s="347">
        <v>0</v>
      </c>
      <c r="H23" s="375">
        <v>0</v>
      </c>
      <c r="I23" s="365">
        <f t="shared" ref="I23:J23" si="100">SUM(C23+E23+G23)</f>
        <v>0</v>
      </c>
      <c r="J23" s="269">
        <f t="shared" si="100"/>
        <v>0</v>
      </c>
      <c r="K23" s="413">
        <f t="shared" si="91"/>
        <v>0</v>
      </c>
      <c r="L23" s="347">
        <v>0</v>
      </c>
      <c r="M23" s="375">
        <v>0</v>
      </c>
      <c r="N23" s="608">
        <v>0</v>
      </c>
      <c r="O23" s="375">
        <v>0</v>
      </c>
      <c r="P23" s="347">
        <v>0</v>
      </c>
      <c r="Q23" s="375">
        <v>0</v>
      </c>
      <c r="R23" s="432">
        <f t="shared" ref="R23:S23" si="101">SUM(L23+N23+P23)</f>
        <v>0</v>
      </c>
      <c r="S23" s="270">
        <f t="shared" si="101"/>
        <v>0</v>
      </c>
      <c r="T23" s="424">
        <f t="shared" si="93"/>
        <v>0</v>
      </c>
      <c r="U23" s="347">
        <v>0</v>
      </c>
      <c r="V23" s="375">
        <v>0</v>
      </c>
      <c r="W23" s="347">
        <v>0</v>
      </c>
      <c r="X23" s="375">
        <v>0</v>
      </c>
      <c r="Y23" s="347">
        <v>0</v>
      </c>
      <c r="Z23" s="375">
        <v>0</v>
      </c>
      <c r="AA23" s="440">
        <f t="shared" ref="AA23:AB23" si="102">SUM(U23+W23+Y23)</f>
        <v>0</v>
      </c>
      <c r="AB23" s="268">
        <f t="shared" si="102"/>
        <v>0</v>
      </c>
      <c r="AC23" s="450">
        <f t="shared" si="95"/>
        <v>0</v>
      </c>
      <c r="AD23" s="347">
        <v>0</v>
      </c>
      <c r="AE23" s="375">
        <v>0</v>
      </c>
      <c r="AF23" s="347">
        <v>0</v>
      </c>
      <c r="AG23" s="375">
        <v>0</v>
      </c>
      <c r="AH23" s="347">
        <v>0</v>
      </c>
      <c r="AI23" s="375">
        <v>0</v>
      </c>
      <c r="AJ23" s="458">
        <f t="shared" ref="AJ23:AK23" si="103">SUM(AD23+AF23+AH23)</f>
        <v>0</v>
      </c>
      <c r="AK23" s="308">
        <f t="shared" si="103"/>
        <v>0</v>
      </c>
      <c r="AL23" s="1248">
        <f t="shared" si="97"/>
        <v>0</v>
      </c>
      <c r="AM23" s="392">
        <f t="shared" ref="AM23:AN23" si="104">SUM(I23+R23+AA23+AJ23)</f>
        <v>0</v>
      </c>
      <c r="AN23" s="267">
        <f t="shared" si="104"/>
        <v>0</v>
      </c>
      <c r="AO23" s="757">
        <f t="shared" si="99"/>
        <v>0</v>
      </c>
      <c r="AP23" s="19"/>
    </row>
    <row r="24" spans="1:42" ht="21.95" customHeight="1">
      <c r="A24" s="19"/>
      <c r="B24" s="1288" t="s">
        <v>247</v>
      </c>
      <c r="C24" s="392">
        <v>0</v>
      </c>
      <c r="D24" s="375">
        <v>0</v>
      </c>
      <c r="E24" s="347">
        <v>0</v>
      </c>
      <c r="F24" s="375">
        <v>0</v>
      </c>
      <c r="G24" s="347">
        <v>0</v>
      </c>
      <c r="H24" s="375">
        <v>0</v>
      </c>
      <c r="I24" s="365">
        <f t="shared" ref="I24:J24" si="105">SUM(C24+E24+G24)</f>
        <v>0</v>
      </c>
      <c r="J24" s="269">
        <f t="shared" si="105"/>
        <v>0</v>
      </c>
      <c r="K24" s="413">
        <f t="shared" si="91"/>
        <v>0</v>
      </c>
      <c r="L24" s="347">
        <v>0</v>
      </c>
      <c r="M24" s="375">
        <v>0</v>
      </c>
      <c r="N24" s="608">
        <v>0</v>
      </c>
      <c r="O24" s="375">
        <v>0</v>
      </c>
      <c r="P24" s="347">
        <v>0</v>
      </c>
      <c r="Q24" s="375">
        <v>0</v>
      </c>
      <c r="R24" s="432">
        <f t="shared" ref="R24:S24" si="106">SUM(L24+N24+P24)</f>
        <v>0</v>
      </c>
      <c r="S24" s="270">
        <f t="shared" si="106"/>
        <v>0</v>
      </c>
      <c r="T24" s="424">
        <f t="shared" si="93"/>
        <v>0</v>
      </c>
      <c r="U24" s="347">
        <v>0</v>
      </c>
      <c r="V24" s="375">
        <v>0</v>
      </c>
      <c r="W24" s="347">
        <v>0</v>
      </c>
      <c r="X24" s="375">
        <v>0</v>
      </c>
      <c r="Y24" s="347">
        <v>0</v>
      </c>
      <c r="Z24" s="375">
        <v>0</v>
      </c>
      <c r="AA24" s="440">
        <f t="shared" ref="AA24:AB24" si="107">SUM(U24+W24+Y24)</f>
        <v>0</v>
      </c>
      <c r="AB24" s="268">
        <f t="shared" si="107"/>
        <v>0</v>
      </c>
      <c r="AC24" s="450">
        <f t="shared" si="95"/>
        <v>0</v>
      </c>
      <c r="AD24" s="347">
        <v>0</v>
      </c>
      <c r="AE24" s="375">
        <v>0</v>
      </c>
      <c r="AF24" s="347">
        <v>0</v>
      </c>
      <c r="AG24" s="375">
        <v>0</v>
      </c>
      <c r="AH24" s="347">
        <v>0</v>
      </c>
      <c r="AI24" s="375">
        <v>0</v>
      </c>
      <c r="AJ24" s="458">
        <f t="shared" ref="AJ24:AK24" si="108">SUM(AD24+AF24+AH24)</f>
        <v>0</v>
      </c>
      <c r="AK24" s="308">
        <f t="shared" si="108"/>
        <v>0</v>
      </c>
      <c r="AL24" s="1248">
        <f t="shared" si="97"/>
        <v>0</v>
      </c>
      <c r="AM24" s="392">
        <f t="shared" ref="AM24:AN24" si="109">SUM(I24+R24+AA24+AJ24)</f>
        <v>0</v>
      </c>
      <c r="AN24" s="267">
        <f t="shared" si="109"/>
        <v>0</v>
      </c>
      <c r="AO24" s="757">
        <f t="shared" si="99"/>
        <v>0</v>
      </c>
      <c r="AP24" s="19"/>
    </row>
    <row r="25" spans="1:42" ht="21.95" customHeight="1">
      <c r="A25" s="19"/>
      <c r="B25" s="1288" t="s">
        <v>248</v>
      </c>
      <c r="C25" s="392">
        <v>0</v>
      </c>
      <c r="D25" s="375">
        <v>0</v>
      </c>
      <c r="E25" s="347">
        <v>0</v>
      </c>
      <c r="F25" s="375">
        <v>0</v>
      </c>
      <c r="G25" s="347">
        <v>0</v>
      </c>
      <c r="H25" s="375">
        <v>0</v>
      </c>
      <c r="I25" s="365">
        <f t="shared" ref="I25:J25" si="110">SUM(C25+E25+G25)</f>
        <v>0</v>
      </c>
      <c r="J25" s="269">
        <f t="shared" si="110"/>
        <v>0</v>
      </c>
      <c r="K25" s="413">
        <f t="shared" si="91"/>
        <v>0</v>
      </c>
      <c r="L25" s="347">
        <v>0</v>
      </c>
      <c r="M25" s="375">
        <v>0</v>
      </c>
      <c r="N25" s="608">
        <v>0</v>
      </c>
      <c r="O25" s="375">
        <v>0</v>
      </c>
      <c r="P25" s="347">
        <v>0</v>
      </c>
      <c r="Q25" s="375">
        <v>0</v>
      </c>
      <c r="R25" s="432">
        <f t="shared" ref="R25:S25" si="111">SUM(L25+N25+P25)</f>
        <v>0</v>
      </c>
      <c r="S25" s="270">
        <f t="shared" si="111"/>
        <v>0</v>
      </c>
      <c r="T25" s="424">
        <f t="shared" si="93"/>
        <v>0</v>
      </c>
      <c r="U25" s="347">
        <v>0</v>
      </c>
      <c r="V25" s="375">
        <v>0</v>
      </c>
      <c r="W25" s="347">
        <v>0</v>
      </c>
      <c r="X25" s="375">
        <v>0</v>
      </c>
      <c r="Y25" s="347">
        <v>0</v>
      </c>
      <c r="Z25" s="375">
        <v>0</v>
      </c>
      <c r="AA25" s="440">
        <f t="shared" ref="AA25:AB25" si="112">SUM(U25+W25+Y25)</f>
        <v>0</v>
      </c>
      <c r="AB25" s="268">
        <f t="shared" si="112"/>
        <v>0</v>
      </c>
      <c r="AC25" s="450">
        <f t="shared" si="95"/>
        <v>0</v>
      </c>
      <c r="AD25" s="347">
        <v>0</v>
      </c>
      <c r="AE25" s="375">
        <v>0</v>
      </c>
      <c r="AF25" s="347">
        <v>0</v>
      </c>
      <c r="AG25" s="375">
        <v>0</v>
      </c>
      <c r="AH25" s="347">
        <v>0</v>
      </c>
      <c r="AI25" s="375">
        <v>0</v>
      </c>
      <c r="AJ25" s="458">
        <f t="shared" ref="AJ25:AK25" si="113">SUM(AD25+AF25+AH25)</f>
        <v>0</v>
      </c>
      <c r="AK25" s="308">
        <f t="shared" si="113"/>
        <v>0</v>
      </c>
      <c r="AL25" s="1248">
        <f t="shared" si="97"/>
        <v>0</v>
      </c>
      <c r="AM25" s="392">
        <f t="shared" ref="AM25:AN25" si="114">SUM(I25+R25+AA25+AJ25)</f>
        <v>0</v>
      </c>
      <c r="AN25" s="267">
        <f t="shared" si="114"/>
        <v>0</v>
      </c>
      <c r="AO25" s="757">
        <f t="shared" si="99"/>
        <v>0</v>
      </c>
      <c r="AP25" s="19"/>
    </row>
    <row r="26" spans="1:42" ht="21.95" customHeight="1">
      <c r="A26" s="19"/>
      <c r="B26" s="1288" t="s">
        <v>249</v>
      </c>
      <c r="C26" s="392">
        <v>0</v>
      </c>
      <c r="D26" s="375">
        <v>0</v>
      </c>
      <c r="E26" s="347">
        <v>0</v>
      </c>
      <c r="F26" s="375">
        <v>0</v>
      </c>
      <c r="G26" s="347">
        <v>0</v>
      </c>
      <c r="H26" s="375">
        <v>0</v>
      </c>
      <c r="I26" s="365">
        <f t="shared" ref="I26" si="115">SUM(C26+E26+G26)</f>
        <v>0</v>
      </c>
      <c r="J26" s="269">
        <f t="shared" ref="J26" si="116">SUM(D26+F26+H26)</f>
        <v>0</v>
      </c>
      <c r="K26" s="413">
        <f t="shared" ref="K26" si="117">I26-J26</f>
        <v>0</v>
      </c>
      <c r="L26" s="347">
        <v>0</v>
      </c>
      <c r="M26" s="375">
        <v>0</v>
      </c>
      <c r="N26" s="608">
        <v>0</v>
      </c>
      <c r="O26" s="375">
        <v>0</v>
      </c>
      <c r="P26" s="347">
        <v>0</v>
      </c>
      <c r="Q26" s="375">
        <v>0</v>
      </c>
      <c r="R26" s="432">
        <f t="shared" ref="R26" si="118">SUM(L26+N26+P26)</f>
        <v>0</v>
      </c>
      <c r="S26" s="270">
        <f t="shared" ref="S26" si="119">SUM(M26+O26+Q26)</f>
        <v>0</v>
      </c>
      <c r="T26" s="424">
        <f t="shared" ref="T26" si="120">R26-S26</f>
        <v>0</v>
      </c>
      <c r="U26" s="347">
        <v>0</v>
      </c>
      <c r="V26" s="375">
        <v>0</v>
      </c>
      <c r="W26" s="347">
        <v>0</v>
      </c>
      <c r="X26" s="375">
        <v>0</v>
      </c>
      <c r="Y26" s="347">
        <v>0</v>
      </c>
      <c r="Z26" s="375">
        <v>0</v>
      </c>
      <c r="AA26" s="440">
        <f t="shared" ref="AA26" si="121">SUM(U26+W26+Y26)</f>
        <v>0</v>
      </c>
      <c r="AB26" s="268">
        <f t="shared" ref="AB26" si="122">SUM(V26+X26+Z26)</f>
        <v>0</v>
      </c>
      <c r="AC26" s="450">
        <f t="shared" ref="AC26" si="123">AA26-AB26</f>
        <v>0</v>
      </c>
      <c r="AD26" s="347">
        <v>0</v>
      </c>
      <c r="AE26" s="375">
        <v>0</v>
      </c>
      <c r="AF26" s="347">
        <v>0</v>
      </c>
      <c r="AG26" s="375">
        <v>0</v>
      </c>
      <c r="AH26" s="347">
        <v>0</v>
      </c>
      <c r="AI26" s="375">
        <v>0</v>
      </c>
      <c r="AJ26" s="458">
        <f t="shared" ref="AJ26" si="124">SUM(AD26+AF26+AH26)</f>
        <v>0</v>
      </c>
      <c r="AK26" s="308">
        <f t="shared" ref="AK26" si="125">SUM(AE26+AG26+AI26)</f>
        <v>0</v>
      </c>
      <c r="AL26" s="1248">
        <f t="shared" ref="AL26" si="126">AJ26-AK26</f>
        <v>0</v>
      </c>
      <c r="AM26" s="392">
        <f t="shared" ref="AM26" si="127">SUM(I26+R26+AA26+AJ26)</f>
        <v>0</v>
      </c>
      <c r="AN26" s="267">
        <f t="shared" ref="AN26" si="128">SUM(J26+S26+AB26+AK26)</f>
        <v>0</v>
      </c>
      <c r="AO26" s="757">
        <f t="shared" ref="AO26" si="129">AM26-AN26</f>
        <v>0</v>
      </c>
      <c r="AP26" s="19"/>
    </row>
    <row r="27" spans="1:42" ht="21.95" customHeight="1">
      <c r="A27" s="19"/>
      <c r="B27" s="1288" t="s">
        <v>241</v>
      </c>
      <c r="C27" s="541">
        <v>0</v>
      </c>
      <c r="D27" s="536">
        <v>0</v>
      </c>
      <c r="E27" s="535">
        <v>0</v>
      </c>
      <c r="F27" s="536">
        <v>0</v>
      </c>
      <c r="G27" s="535">
        <v>0</v>
      </c>
      <c r="H27" s="536">
        <v>0</v>
      </c>
      <c r="I27" s="537">
        <f t="shared" ref="I27:J27" si="130">SUM(C27+E27+G27)</f>
        <v>0</v>
      </c>
      <c r="J27" s="538">
        <f t="shared" si="130"/>
        <v>0</v>
      </c>
      <c r="K27" s="539">
        <f t="shared" si="91"/>
        <v>0</v>
      </c>
      <c r="L27" s="535">
        <v>0</v>
      </c>
      <c r="M27" s="536">
        <v>0</v>
      </c>
      <c r="N27" s="609">
        <v>0</v>
      </c>
      <c r="O27" s="536">
        <v>0</v>
      </c>
      <c r="P27" s="535">
        <v>0</v>
      </c>
      <c r="Q27" s="536">
        <v>0</v>
      </c>
      <c r="R27" s="542">
        <f t="shared" ref="R27:S27" si="131">SUM(L27+N27+P27)</f>
        <v>0</v>
      </c>
      <c r="S27" s="543">
        <f t="shared" si="131"/>
        <v>0</v>
      </c>
      <c r="T27" s="544">
        <f t="shared" si="93"/>
        <v>0</v>
      </c>
      <c r="U27" s="535">
        <v>0</v>
      </c>
      <c r="V27" s="536">
        <v>0</v>
      </c>
      <c r="W27" s="535">
        <v>0</v>
      </c>
      <c r="X27" s="536">
        <v>0</v>
      </c>
      <c r="Y27" s="535">
        <v>0</v>
      </c>
      <c r="Z27" s="536">
        <v>0</v>
      </c>
      <c r="AA27" s="545">
        <f t="shared" ref="AA27:AB27" si="132">SUM(U27+W27+Y27)</f>
        <v>0</v>
      </c>
      <c r="AB27" s="546">
        <f t="shared" si="132"/>
        <v>0</v>
      </c>
      <c r="AC27" s="547">
        <f t="shared" si="95"/>
        <v>0</v>
      </c>
      <c r="AD27" s="535">
        <v>0</v>
      </c>
      <c r="AE27" s="536">
        <v>0</v>
      </c>
      <c r="AF27" s="535">
        <v>0</v>
      </c>
      <c r="AG27" s="536">
        <v>0</v>
      </c>
      <c r="AH27" s="535">
        <v>0</v>
      </c>
      <c r="AI27" s="536">
        <v>0</v>
      </c>
      <c r="AJ27" s="548">
        <f t="shared" ref="AJ27:AK27" si="133">SUM(AD27+AF27+AH27)</f>
        <v>0</v>
      </c>
      <c r="AK27" s="549">
        <f t="shared" si="133"/>
        <v>0</v>
      </c>
      <c r="AL27" s="1249">
        <f t="shared" si="97"/>
        <v>0</v>
      </c>
      <c r="AM27" s="541">
        <f t="shared" ref="AM27:AN27" si="134">SUM(I27+R27+AA27+AJ27)</f>
        <v>0</v>
      </c>
      <c r="AN27" s="550">
        <f t="shared" si="134"/>
        <v>0</v>
      </c>
      <c r="AO27" s="759">
        <f t="shared" si="99"/>
        <v>0</v>
      </c>
      <c r="AP27" s="19"/>
    </row>
    <row r="28" spans="1:42" ht="30" customHeight="1">
      <c r="A28" s="19"/>
      <c r="B28" s="1292" t="s">
        <v>250</v>
      </c>
      <c r="C28" s="1299"/>
      <c r="D28" s="602"/>
      <c r="E28" s="574"/>
      <c r="F28" s="602"/>
      <c r="G28" s="574"/>
      <c r="H28" s="602"/>
      <c r="I28" s="575"/>
      <c r="J28" s="575"/>
      <c r="K28" s="606"/>
      <c r="L28" s="574"/>
      <c r="M28" s="602"/>
      <c r="N28" s="576"/>
      <c r="O28" s="602"/>
      <c r="P28" s="574"/>
      <c r="Q28" s="602"/>
      <c r="R28" s="577"/>
      <c r="S28" s="577"/>
      <c r="T28" s="613"/>
      <c r="U28" s="574"/>
      <c r="V28" s="602"/>
      <c r="W28" s="574"/>
      <c r="X28" s="602"/>
      <c r="Y28" s="574"/>
      <c r="Z28" s="602"/>
      <c r="AA28" s="578"/>
      <c r="AB28" s="578"/>
      <c r="AC28" s="617"/>
      <c r="AD28" s="574"/>
      <c r="AE28" s="602"/>
      <c r="AF28" s="574"/>
      <c r="AG28" s="602"/>
      <c r="AH28" s="574"/>
      <c r="AI28" s="602"/>
      <c r="AJ28" s="579"/>
      <c r="AK28" s="579"/>
      <c r="AL28" s="1253"/>
      <c r="AM28" s="1259"/>
      <c r="AN28" s="580"/>
      <c r="AO28" s="763"/>
      <c r="AP28" s="19"/>
    </row>
    <row r="29" spans="1:42" ht="21.95" customHeight="1">
      <c r="A29" s="19"/>
      <c r="B29" s="1288" t="s">
        <v>251</v>
      </c>
      <c r="C29" s="393">
        <v>0</v>
      </c>
      <c r="D29" s="376">
        <v>0</v>
      </c>
      <c r="E29" s="348">
        <v>0</v>
      </c>
      <c r="F29" s="376">
        <v>0</v>
      </c>
      <c r="G29" s="348">
        <v>0</v>
      </c>
      <c r="H29" s="376">
        <v>0</v>
      </c>
      <c r="I29" s="366">
        <f t="shared" ref="I29:J29" si="135">SUM(C29+E29+G29)</f>
        <v>0</v>
      </c>
      <c r="J29" s="288">
        <f t="shared" si="135"/>
        <v>0</v>
      </c>
      <c r="K29" s="414">
        <f t="shared" ref="K29:K32" si="136">I29-J29</f>
        <v>0</v>
      </c>
      <c r="L29" s="348">
        <v>0</v>
      </c>
      <c r="M29" s="376">
        <v>0</v>
      </c>
      <c r="N29" s="607">
        <v>0</v>
      </c>
      <c r="O29" s="376">
        <v>0</v>
      </c>
      <c r="P29" s="348">
        <v>0</v>
      </c>
      <c r="Q29" s="376">
        <v>0</v>
      </c>
      <c r="R29" s="433">
        <f t="shared" ref="R29:S29" si="137">SUM(L29+N29+P29)</f>
        <v>0</v>
      </c>
      <c r="S29" s="289">
        <f t="shared" si="137"/>
        <v>0</v>
      </c>
      <c r="T29" s="425">
        <f t="shared" ref="T29:T32" si="138">R29-S29</f>
        <v>0</v>
      </c>
      <c r="U29" s="348">
        <v>0</v>
      </c>
      <c r="V29" s="376">
        <v>0</v>
      </c>
      <c r="W29" s="348">
        <v>0</v>
      </c>
      <c r="X29" s="376">
        <v>0</v>
      </c>
      <c r="Y29" s="348">
        <v>0</v>
      </c>
      <c r="Z29" s="376">
        <v>0</v>
      </c>
      <c r="AA29" s="441">
        <f t="shared" ref="AA29:AB29" si="139">SUM(U29+W29+Y29)</f>
        <v>0</v>
      </c>
      <c r="AB29" s="290">
        <f t="shared" si="139"/>
        <v>0</v>
      </c>
      <c r="AC29" s="451">
        <f t="shared" ref="AC29:AC32" si="140">AA29-AB29</f>
        <v>0</v>
      </c>
      <c r="AD29" s="348">
        <v>0</v>
      </c>
      <c r="AE29" s="376">
        <v>0</v>
      </c>
      <c r="AF29" s="348">
        <v>0</v>
      </c>
      <c r="AG29" s="376">
        <v>0</v>
      </c>
      <c r="AH29" s="348">
        <v>0</v>
      </c>
      <c r="AI29" s="376">
        <v>0</v>
      </c>
      <c r="AJ29" s="459">
        <f t="shared" ref="AJ29:AK29" si="141">SUM(AD29+AF29+AH29)</f>
        <v>0</v>
      </c>
      <c r="AK29" s="309">
        <f t="shared" si="141"/>
        <v>0</v>
      </c>
      <c r="AL29" s="1247">
        <f t="shared" ref="AL29:AL32" si="142">AJ29-AK29</f>
        <v>0</v>
      </c>
      <c r="AM29" s="393">
        <f t="shared" ref="AM29:AN29" si="143">SUM(I29+R29+AA29+AJ29)</f>
        <v>0</v>
      </c>
      <c r="AN29" s="287">
        <f t="shared" si="143"/>
        <v>0</v>
      </c>
      <c r="AO29" s="758">
        <f t="shared" ref="AO29:AO32" si="144">AM29-AN29</f>
        <v>0</v>
      </c>
      <c r="AP29" s="19"/>
    </row>
    <row r="30" spans="1:42" ht="21.95" customHeight="1">
      <c r="A30" s="19"/>
      <c r="B30" s="1288" t="s">
        <v>252</v>
      </c>
      <c r="C30" s="392">
        <v>0</v>
      </c>
      <c r="D30" s="375">
        <v>0</v>
      </c>
      <c r="E30" s="347">
        <v>0</v>
      </c>
      <c r="F30" s="375">
        <v>0</v>
      </c>
      <c r="G30" s="347">
        <v>0</v>
      </c>
      <c r="H30" s="375">
        <v>0</v>
      </c>
      <c r="I30" s="365">
        <f t="shared" ref="I30:J30" si="145">SUM(C30+E30+G30)</f>
        <v>0</v>
      </c>
      <c r="J30" s="269">
        <f t="shared" si="145"/>
        <v>0</v>
      </c>
      <c r="K30" s="413">
        <f t="shared" si="136"/>
        <v>0</v>
      </c>
      <c r="L30" s="347">
        <v>0</v>
      </c>
      <c r="M30" s="375">
        <v>0</v>
      </c>
      <c r="N30" s="608">
        <v>0</v>
      </c>
      <c r="O30" s="375">
        <v>0</v>
      </c>
      <c r="P30" s="347">
        <v>0</v>
      </c>
      <c r="Q30" s="375">
        <v>0</v>
      </c>
      <c r="R30" s="432">
        <f t="shared" ref="R30:S30" si="146">SUM(L30+N30+P30)</f>
        <v>0</v>
      </c>
      <c r="S30" s="270">
        <f t="shared" si="146"/>
        <v>0</v>
      </c>
      <c r="T30" s="424">
        <f t="shared" si="138"/>
        <v>0</v>
      </c>
      <c r="U30" s="347">
        <v>0</v>
      </c>
      <c r="V30" s="375">
        <v>0</v>
      </c>
      <c r="W30" s="347">
        <v>0</v>
      </c>
      <c r="X30" s="375">
        <v>0</v>
      </c>
      <c r="Y30" s="347">
        <v>0</v>
      </c>
      <c r="Z30" s="375">
        <v>0</v>
      </c>
      <c r="AA30" s="440">
        <f t="shared" ref="AA30:AB30" si="147">SUM(U30+W30+Y30)</f>
        <v>0</v>
      </c>
      <c r="AB30" s="268">
        <f t="shared" si="147"/>
        <v>0</v>
      </c>
      <c r="AC30" s="450">
        <f t="shared" si="140"/>
        <v>0</v>
      </c>
      <c r="AD30" s="347">
        <v>0</v>
      </c>
      <c r="AE30" s="375">
        <v>0</v>
      </c>
      <c r="AF30" s="347">
        <v>0</v>
      </c>
      <c r="AG30" s="375">
        <v>0</v>
      </c>
      <c r="AH30" s="347">
        <v>0</v>
      </c>
      <c r="AI30" s="375">
        <v>0</v>
      </c>
      <c r="AJ30" s="458">
        <f t="shared" ref="AJ30:AK30" si="148">SUM(AD30+AF30+AH30)</f>
        <v>0</v>
      </c>
      <c r="AK30" s="308">
        <f t="shared" si="148"/>
        <v>0</v>
      </c>
      <c r="AL30" s="1248">
        <f t="shared" si="142"/>
        <v>0</v>
      </c>
      <c r="AM30" s="392">
        <f t="shared" ref="AM30:AN30" si="149">SUM(I30+R30+AA30+AJ30)</f>
        <v>0</v>
      </c>
      <c r="AN30" s="267">
        <f t="shared" si="149"/>
        <v>0</v>
      </c>
      <c r="AO30" s="757">
        <f t="shared" si="144"/>
        <v>0</v>
      </c>
      <c r="AP30" s="19"/>
    </row>
    <row r="31" spans="1:42" ht="21.95" customHeight="1">
      <c r="A31" s="19"/>
      <c r="B31" s="1288" t="s">
        <v>253</v>
      </c>
      <c r="C31" s="392">
        <v>0</v>
      </c>
      <c r="D31" s="375">
        <v>0</v>
      </c>
      <c r="E31" s="347">
        <v>0</v>
      </c>
      <c r="F31" s="375">
        <v>0</v>
      </c>
      <c r="G31" s="347">
        <v>0</v>
      </c>
      <c r="H31" s="375">
        <v>0</v>
      </c>
      <c r="I31" s="365">
        <f t="shared" ref="I31" si="150">SUM(C31+E31+G31)</f>
        <v>0</v>
      </c>
      <c r="J31" s="269">
        <f t="shared" ref="J31" si="151">SUM(D31+F31+H31)</f>
        <v>0</v>
      </c>
      <c r="K31" s="413">
        <f t="shared" ref="K31" si="152">I31-J31</f>
        <v>0</v>
      </c>
      <c r="L31" s="347">
        <v>0</v>
      </c>
      <c r="M31" s="375">
        <v>0</v>
      </c>
      <c r="N31" s="608">
        <v>0</v>
      </c>
      <c r="O31" s="375">
        <v>0</v>
      </c>
      <c r="P31" s="347">
        <v>0</v>
      </c>
      <c r="Q31" s="375">
        <v>0</v>
      </c>
      <c r="R31" s="432">
        <f t="shared" ref="R31" si="153">SUM(L31+N31+P31)</f>
        <v>0</v>
      </c>
      <c r="S31" s="270">
        <f t="shared" ref="S31" si="154">SUM(M31+O31+Q31)</f>
        <v>0</v>
      </c>
      <c r="T31" s="424">
        <f t="shared" ref="T31" si="155">R31-S31</f>
        <v>0</v>
      </c>
      <c r="U31" s="347">
        <v>0</v>
      </c>
      <c r="V31" s="375">
        <v>0</v>
      </c>
      <c r="W31" s="347">
        <v>0</v>
      </c>
      <c r="X31" s="375">
        <v>0</v>
      </c>
      <c r="Y31" s="347">
        <v>0</v>
      </c>
      <c r="Z31" s="375">
        <v>0</v>
      </c>
      <c r="AA31" s="440">
        <f t="shared" ref="AA31" si="156">SUM(U31+W31+Y31)</f>
        <v>0</v>
      </c>
      <c r="AB31" s="268">
        <f t="shared" ref="AB31" si="157">SUM(V31+X31+Z31)</f>
        <v>0</v>
      </c>
      <c r="AC31" s="450">
        <f t="shared" ref="AC31" si="158">AA31-AB31</f>
        <v>0</v>
      </c>
      <c r="AD31" s="347">
        <v>0</v>
      </c>
      <c r="AE31" s="375">
        <v>0</v>
      </c>
      <c r="AF31" s="347">
        <v>0</v>
      </c>
      <c r="AG31" s="375">
        <v>0</v>
      </c>
      <c r="AH31" s="347">
        <v>0</v>
      </c>
      <c r="AI31" s="375">
        <v>0</v>
      </c>
      <c r="AJ31" s="458">
        <f t="shared" ref="AJ31" si="159">SUM(AD31+AF31+AH31)</f>
        <v>0</v>
      </c>
      <c r="AK31" s="308">
        <f t="shared" ref="AK31" si="160">SUM(AE31+AG31+AI31)</f>
        <v>0</v>
      </c>
      <c r="AL31" s="1248">
        <f t="shared" ref="AL31" si="161">AJ31-AK31</f>
        <v>0</v>
      </c>
      <c r="AM31" s="392">
        <f t="shared" ref="AM31" si="162">SUM(I31+R31+AA31+AJ31)</f>
        <v>0</v>
      </c>
      <c r="AN31" s="267">
        <f t="shared" ref="AN31" si="163">SUM(J31+S31+AB31+AK31)</f>
        <v>0</v>
      </c>
      <c r="AO31" s="757">
        <f t="shared" ref="AO31" si="164">AM31-AN31</f>
        <v>0</v>
      </c>
      <c r="AP31" s="19"/>
    </row>
    <row r="32" spans="1:42" ht="21.95" customHeight="1" thickBot="1">
      <c r="A32" s="19"/>
      <c r="B32" s="1293" t="s">
        <v>241</v>
      </c>
      <c r="C32" s="541">
        <v>0</v>
      </c>
      <c r="D32" s="536">
        <v>0</v>
      </c>
      <c r="E32" s="535">
        <v>0</v>
      </c>
      <c r="F32" s="536">
        <v>0</v>
      </c>
      <c r="G32" s="535">
        <v>0</v>
      </c>
      <c r="H32" s="536">
        <v>0</v>
      </c>
      <c r="I32" s="537">
        <f t="shared" ref="I32:J32" si="165">SUM(C32+E32+G32)</f>
        <v>0</v>
      </c>
      <c r="J32" s="538">
        <f t="shared" si="165"/>
        <v>0</v>
      </c>
      <c r="K32" s="539">
        <f t="shared" si="136"/>
        <v>0</v>
      </c>
      <c r="L32" s="535">
        <v>0</v>
      </c>
      <c r="M32" s="536">
        <v>0</v>
      </c>
      <c r="N32" s="609">
        <v>0</v>
      </c>
      <c r="O32" s="536">
        <v>0</v>
      </c>
      <c r="P32" s="535">
        <v>0</v>
      </c>
      <c r="Q32" s="536">
        <v>0</v>
      </c>
      <c r="R32" s="542">
        <f t="shared" ref="R32:S32" si="166">SUM(L32+N32+P32)</f>
        <v>0</v>
      </c>
      <c r="S32" s="543">
        <f t="shared" si="166"/>
        <v>0</v>
      </c>
      <c r="T32" s="544">
        <f t="shared" si="138"/>
        <v>0</v>
      </c>
      <c r="U32" s="535">
        <v>0</v>
      </c>
      <c r="V32" s="536">
        <v>0</v>
      </c>
      <c r="W32" s="535">
        <v>0</v>
      </c>
      <c r="X32" s="536">
        <v>0</v>
      </c>
      <c r="Y32" s="535">
        <v>0</v>
      </c>
      <c r="Z32" s="536">
        <v>0</v>
      </c>
      <c r="AA32" s="545">
        <f t="shared" ref="AA32:AB32" si="167">SUM(U32+W32+Y32)</f>
        <v>0</v>
      </c>
      <c r="AB32" s="546">
        <f t="shared" si="167"/>
        <v>0</v>
      </c>
      <c r="AC32" s="547">
        <f t="shared" si="140"/>
        <v>0</v>
      </c>
      <c r="AD32" s="535">
        <v>0</v>
      </c>
      <c r="AE32" s="536">
        <v>0</v>
      </c>
      <c r="AF32" s="535">
        <v>0</v>
      </c>
      <c r="AG32" s="536">
        <v>0</v>
      </c>
      <c r="AH32" s="535">
        <v>0</v>
      </c>
      <c r="AI32" s="536">
        <v>0</v>
      </c>
      <c r="AJ32" s="548">
        <f t="shared" ref="AJ32:AK32" si="168">SUM(AD32+AF32+AH32)</f>
        <v>0</v>
      </c>
      <c r="AK32" s="549">
        <f t="shared" si="168"/>
        <v>0</v>
      </c>
      <c r="AL32" s="1249">
        <f t="shared" si="142"/>
        <v>0</v>
      </c>
      <c r="AM32" s="541">
        <f t="shared" ref="AM32:AN32" si="169">SUM(I32+R32+AA32+AJ32)</f>
        <v>0</v>
      </c>
      <c r="AN32" s="550">
        <f t="shared" si="169"/>
        <v>0</v>
      </c>
      <c r="AO32" s="759">
        <f t="shared" si="144"/>
        <v>0</v>
      </c>
      <c r="AP32" s="19"/>
    </row>
    <row r="33" spans="1:42" ht="30" customHeight="1" thickTop="1" thickBot="1">
      <c r="A33" s="19"/>
      <c r="B33" s="1294" t="s">
        <v>183</v>
      </c>
      <c r="C33" s="798">
        <f t="shared" ref="C33:J33" si="170">SUM(C10:C12,C14:C16,C18:C20,C22:C27,C29:C32)</f>
        <v>0</v>
      </c>
      <c r="D33" s="793">
        <f t="shared" si="170"/>
        <v>0</v>
      </c>
      <c r="E33" s="798">
        <f t="shared" si="170"/>
        <v>0</v>
      </c>
      <c r="F33" s="793">
        <f>SUM(F10:F12,F14:F16,F18:F20,F22:F27,F29:F32)</f>
        <v>0</v>
      </c>
      <c r="G33" s="795">
        <f t="shared" si="170"/>
        <v>0</v>
      </c>
      <c r="H33" s="793">
        <f t="shared" si="170"/>
        <v>0</v>
      </c>
      <c r="I33" s="1222">
        <f t="shared" si="170"/>
        <v>0</v>
      </c>
      <c r="J33" s="1205">
        <f t="shared" si="170"/>
        <v>0</v>
      </c>
      <c r="K33" s="1229">
        <f t="shared" ref="K33:AO33" si="171">SUM(K10:K12,K14:K16,K18:K20,K22:K27,K29:K32)</f>
        <v>0</v>
      </c>
      <c r="L33" s="798">
        <f>SUM(L10:L12,L14:L16,L18:L20,L22:L27,L29:L32)</f>
        <v>0</v>
      </c>
      <c r="M33" s="1197">
        <f t="shared" si="171"/>
        <v>0</v>
      </c>
      <c r="N33" s="798">
        <f>SUM(N10:N12,N14:N16,N18:N20,N22:N27,N29:N32)</f>
        <v>0</v>
      </c>
      <c r="O33" s="1197">
        <f t="shared" si="171"/>
        <v>0</v>
      </c>
      <c r="P33" s="798">
        <f t="shared" si="171"/>
        <v>0</v>
      </c>
      <c r="Q33" s="793">
        <f t="shared" si="171"/>
        <v>0</v>
      </c>
      <c r="R33" s="1223">
        <f t="shared" si="171"/>
        <v>0</v>
      </c>
      <c r="S33" s="1210">
        <f t="shared" si="171"/>
        <v>0</v>
      </c>
      <c r="T33" s="1211">
        <f>SUM(T10:T12,T14:T16,T18:T20,T22:T27,T29:T32)</f>
        <v>0</v>
      </c>
      <c r="U33" s="798">
        <f t="shared" si="171"/>
        <v>0</v>
      </c>
      <c r="V33" s="1197">
        <f t="shared" si="171"/>
        <v>0</v>
      </c>
      <c r="W33" s="798">
        <f t="shared" si="171"/>
        <v>0</v>
      </c>
      <c r="X33" s="793">
        <f t="shared" si="171"/>
        <v>0</v>
      </c>
      <c r="Y33" s="795">
        <f t="shared" si="171"/>
        <v>0</v>
      </c>
      <c r="Z33" s="793">
        <f t="shared" si="171"/>
        <v>0</v>
      </c>
      <c r="AA33" s="1224">
        <f t="shared" si="171"/>
        <v>0</v>
      </c>
      <c r="AB33" s="1213">
        <f t="shared" si="171"/>
        <v>0</v>
      </c>
      <c r="AC33" s="1214">
        <f t="shared" si="171"/>
        <v>0</v>
      </c>
      <c r="AD33" s="795">
        <f t="shared" si="171"/>
        <v>0</v>
      </c>
      <c r="AE33" s="1197">
        <f>SUM(AE10:AE12,AE14:AE16,AE18:AE20,AE22:AE27,AE29:AE32)</f>
        <v>0</v>
      </c>
      <c r="AF33" s="798">
        <f>SUM(AF10:AF12,AF14:AF16,AF18:AF20,AF22:AF27,AF29:AF32)</f>
        <v>0</v>
      </c>
      <c r="AG33" s="1197">
        <f t="shared" si="171"/>
        <v>0</v>
      </c>
      <c r="AH33" s="798">
        <f t="shared" si="171"/>
        <v>0</v>
      </c>
      <c r="AI33" s="1197">
        <f t="shared" si="171"/>
        <v>0</v>
      </c>
      <c r="AJ33" s="1215">
        <f t="shared" si="171"/>
        <v>0</v>
      </c>
      <c r="AK33" s="1216">
        <f t="shared" si="171"/>
        <v>0</v>
      </c>
      <c r="AL33" s="1217">
        <f t="shared" si="171"/>
        <v>0</v>
      </c>
      <c r="AM33" s="1218">
        <f t="shared" si="171"/>
        <v>0</v>
      </c>
      <c r="AN33" s="1219">
        <f t="shared" si="171"/>
        <v>0</v>
      </c>
      <c r="AO33" s="1220">
        <f t="shared" si="171"/>
        <v>0</v>
      </c>
      <c r="AP33" s="19"/>
    </row>
    <row r="34" spans="1:42" ht="31.5" customHeight="1" thickTop="1" thickBot="1">
      <c r="B34" s="20"/>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2" ht="54.95" customHeight="1">
      <c r="B35" s="632" t="s">
        <v>205</v>
      </c>
      <c r="C35" s="633" t="s">
        <v>174</v>
      </c>
      <c r="D35" s="633" t="s">
        <v>175</v>
      </c>
      <c r="E35" s="634" t="s">
        <v>176</v>
      </c>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2" ht="30" customHeight="1" thickTop="1">
      <c r="B36" s="355" t="s">
        <v>238</v>
      </c>
      <c r="C36" s="356">
        <f>SUM(AM10:AM12)</f>
        <v>0</v>
      </c>
      <c r="D36" s="356">
        <f>SUM(AN10:AN12)</f>
        <v>0</v>
      </c>
      <c r="E36" s="356">
        <f t="shared" ref="E36:E40" si="172">C36-D36</f>
        <v>0</v>
      </c>
    </row>
    <row r="37" spans="1:42" ht="30" customHeight="1">
      <c r="B37" s="340" t="s">
        <v>254</v>
      </c>
      <c r="C37" s="341">
        <f t="shared" ref="C37" si="173">SUM(AM14:AM16)</f>
        <v>0</v>
      </c>
      <c r="D37" s="341">
        <f>SUM(AN14:AN16)</f>
        <v>0</v>
      </c>
      <c r="E37" s="341">
        <f t="shared" si="172"/>
        <v>0</v>
      </c>
    </row>
    <row r="38" spans="1:42" ht="30" customHeight="1">
      <c r="B38" s="340" t="s">
        <v>243</v>
      </c>
      <c r="C38" s="341">
        <f t="shared" ref="C38" si="174">SUM(AM18:AM20)</f>
        <v>0</v>
      </c>
      <c r="D38" s="341">
        <f>SUM(AN18:AN20)</f>
        <v>0</v>
      </c>
      <c r="E38" s="341">
        <f t="shared" si="172"/>
        <v>0</v>
      </c>
    </row>
    <row r="39" spans="1:42" ht="30" customHeight="1">
      <c r="B39" s="340" t="s">
        <v>255</v>
      </c>
      <c r="C39" s="341">
        <f t="shared" ref="C39" si="175">SUM(AM22:AM27)</f>
        <v>0</v>
      </c>
      <c r="D39" s="341">
        <f>SUM(AN22:AN27)</f>
        <v>0</v>
      </c>
      <c r="E39" s="341">
        <f t="shared" si="172"/>
        <v>0</v>
      </c>
    </row>
    <row r="40" spans="1:42" ht="30" customHeight="1" thickBot="1">
      <c r="B40" s="794" t="s">
        <v>256</v>
      </c>
      <c r="C40" s="399">
        <f t="shared" ref="C40:D40" si="176">SUM(AM29:AM32)</f>
        <v>0</v>
      </c>
      <c r="D40" s="399">
        <f t="shared" si="176"/>
        <v>0</v>
      </c>
      <c r="E40" s="399">
        <f t="shared" si="172"/>
        <v>0</v>
      </c>
    </row>
    <row r="41" spans="1:42" ht="30" customHeight="1" thickTop="1" thickBot="1">
      <c r="B41" s="791" t="s">
        <v>183</v>
      </c>
      <c r="C41" s="792">
        <f t="shared" ref="C41:D41" si="177">SUM(C36:C40)</f>
        <v>0</v>
      </c>
      <c r="D41" s="792">
        <f t="shared" si="177"/>
        <v>0</v>
      </c>
      <c r="E41" s="793">
        <f>C41-D41</f>
        <v>0</v>
      </c>
    </row>
    <row r="42" spans="1:42" ht="15" customHeight="1" thickTop="1"/>
  </sheetData>
  <mergeCells count="18">
    <mergeCell ref="AH7:AI7"/>
    <mergeCell ref="AJ7:AL7"/>
    <mergeCell ref="AM7:AO7"/>
    <mergeCell ref="P7:Q7"/>
    <mergeCell ref="R7:T7"/>
    <mergeCell ref="U7:V7"/>
    <mergeCell ref="W7:X7"/>
    <mergeCell ref="Y7:Z7"/>
    <mergeCell ref="AA7:AC7"/>
    <mergeCell ref="AD7:AE7"/>
    <mergeCell ref="G7:H7"/>
    <mergeCell ref="I7:K7"/>
    <mergeCell ref="C7:D7"/>
    <mergeCell ref="B4:F4"/>
    <mergeCell ref="AF7:AG7"/>
    <mergeCell ref="L7:M7"/>
    <mergeCell ref="N7:O7"/>
    <mergeCell ref="E7:F7"/>
  </mergeCells>
  <conditionalFormatting sqref="K10:K32 T10:T32 AC10:AC32 AL10:AL32 AO10:AO32">
    <cfRule type="cellIs" dxfId="5" priority="1" operator="lessThan">
      <formula>0</formula>
    </cfRule>
  </conditionalFormatting>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07d7cf-b2e6-4f9d-b04d-b739e2543088">
      <Terms xmlns="http://schemas.microsoft.com/office/infopath/2007/PartnerControls"/>
    </lcf76f155ced4ddcb4097134ff3c332f>
    <TaxCatchAll xmlns="7513a655-42eb-4fc2-bc68-0dc70b64ae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20C6427BF346459EB6A1C97713D344" ma:contentTypeVersion="18" ma:contentTypeDescription="Create a new document." ma:contentTypeScope="" ma:versionID="725c0c8312e63ed7a0b1a8e048d7a9e1">
  <xsd:schema xmlns:xsd="http://www.w3.org/2001/XMLSchema" xmlns:xs="http://www.w3.org/2001/XMLSchema" xmlns:p="http://schemas.microsoft.com/office/2006/metadata/properties" xmlns:ns2="6207d7cf-b2e6-4f9d-b04d-b739e2543088" xmlns:ns3="7513a655-42eb-4fc2-bc68-0dc70b64aef7" targetNamespace="http://schemas.microsoft.com/office/2006/metadata/properties" ma:root="true" ma:fieldsID="1414e7dfe733f6c9d1fb4375bf15dab4" ns2:_="" ns3:_="">
    <xsd:import namespace="6207d7cf-b2e6-4f9d-b04d-b739e2543088"/>
    <xsd:import namespace="7513a655-42eb-4fc2-bc68-0dc70b64aef7"/>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7d7cf-b2e6-4f9d-b04d-b739e25430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b213769-c60c-4388-83bc-191e34eb613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13a655-42eb-4fc2-bc68-0dc70b64ae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75e3657-59c1-4723-b96b-b05b71914b31}" ma:internalName="TaxCatchAll" ma:showField="CatchAllData" ma:web="7513a655-42eb-4fc2-bc68-0dc70b64ae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341DCB-89AC-4300-AE0B-3C748135BAFA}"/>
</file>

<file path=customXml/itemProps2.xml><?xml version="1.0" encoding="utf-8"?>
<ds:datastoreItem xmlns:ds="http://schemas.openxmlformats.org/officeDocument/2006/customXml" ds:itemID="{373B6489-0013-4D5D-9217-2BD4EF28DCFB}"/>
</file>

<file path=customXml/itemProps3.xml><?xml version="1.0" encoding="utf-8"?>
<ds:datastoreItem xmlns:ds="http://schemas.openxmlformats.org/officeDocument/2006/customXml" ds:itemID="{F31336D7-9469-4019-8A84-D2B650E51F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2024-11-07T16:27:07Z</dcterms:created>
  <dcterms:modified xsi:type="dcterms:W3CDTF">2025-01-28T05:43:21Z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0x010100AD20C6427BF346459EB6A1C97713D344</vt:lpwstr>
  </property>
  <property fmtid="{D5CDD505-2E9C-101B-9397-08002B2CF9AE}" pid="3" name="MediaServiceImageTags">
    <vt:lpwstr/>
  </property>
</Properties>
</file>